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8" windowWidth="14808" windowHeight="7776"/>
  </bookViews>
  <sheets>
    <sheet name="ный перечень дворовых территори" sheetId="1" r:id="rId1"/>
    <sheet name="Лист2" sheetId="2" r:id="rId2"/>
    <sheet name="Лист3" sheetId="3" r:id="rId3"/>
  </sheets>
  <definedNames>
    <definedName name="_xlnm.Print_Titles" localSheetId="0">'ный перечень дворовых территори'!$13:$14</definedName>
    <definedName name="_xlnm.Print_Area" localSheetId="0">'ный перечень дворовых территори'!$A$1:$R$123</definedName>
  </definedNames>
  <calcPr calcId="124519"/>
</workbook>
</file>

<file path=xl/calcChain.xml><?xml version="1.0" encoding="utf-8"?>
<calcChain xmlns="http://schemas.openxmlformats.org/spreadsheetml/2006/main">
  <c r="H111" i="1"/>
  <c r="H112"/>
  <c r="H113"/>
  <c r="H114"/>
  <c r="H115"/>
  <c r="H116"/>
  <c r="H117"/>
  <c r="H118"/>
  <c r="H119"/>
  <c r="H120"/>
  <c r="H121"/>
  <c r="H122"/>
  <c r="H123"/>
  <c r="H97" l="1"/>
  <c r="H98"/>
  <c r="H99"/>
  <c r="H100"/>
  <c r="H101"/>
  <c r="H102"/>
  <c r="H103"/>
  <c r="H104"/>
  <c r="H105"/>
  <c r="H106"/>
  <c r="H107"/>
  <c r="H108"/>
  <c r="H109"/>
  <c r="H110"/>
  <c r="H96"/>
  <c r="F95" l="1"/>
  <c r="E95"/>
  <c r="H95" s="1"/>
  <c r="E67"/>
  <c r="F94"/>
  <c r="F93"/>
  <c r="F92"/>
  <c r="F91"/>
  <c r="F90"/>
  <c r="F86"/>
  <c r="F87"/>
  <c r="F88"/>
  <c r="F89"/>
  <c r="F85"/>
  <c r="F84"/>
  <c r="F83"/>
  <c r="F82"/>
  <c r="F81"/>
  <c r="F80"/>
  <c r="F79"/>
  <c r="F77"/>
  <c r="F73"/>
  <c r="F74"/>
  <c r="F75"/>
  <c r="F76"/>
  <c r="F67"/>
  <c r="H67" s="1"/>
  <c r="F78"/>
  <c r="F72"/>
  <c r="F69"/>
  <c r="F64"/>
  <c r="F65"/>
  <c r="F66"/>
  <c r="F70"/>
  <c r="F68"/>
  <c r="F57"/>
  <c r="F58"/>
  <c r="F59"/>
  <c r="F60"/>
  <c r="F61"/>
  <c r="F62"/>
  <c r="F63"/>
  <c r="F46"/>
  <c r="F47"/>
  <c r="F48"/>
  <c r="F49"/>
  <c r="F50"/>
  <c r="F51"/>
  <c r="F52"/>
  <c r="F53"/>
  <c r="F54"/>
  <c r="F55"/>
  <c r="F56"/>
  <c r="F45"/>
  <c r="F34"/>
  <c r="F35"/>
  <c r="F36"/>
  <c r="F37"/>
  <c r="F38"/>
  <c r="F39"/>
  <c r="F40"/>
  <c r="F41"/>
  <c r="F42"/>
  <c r="F43"/>
  <c r="F44"/>
  <c r="F33"/>
  <c r="F30"/>
  <c r="F31"/>
  <c r="F29"/>
  <c r="F26"/>
  <c r="F27"/>
  <c r="F28"/>
  <c r="F25"/>
  <c r="F21"/>
  <c r="F22"/>
  <c r="F23"/>
  <c r="F24"/>
  <c r="F19"/>
  <c r="F18"/>
  <c r="F20"/>
  <c r="F17"/>
  <c r="F16"/>
  <c r="F15"/>
  <c r="E85"/>
  <c r="H85" s="1"/>
  <c r="E86"/>
  <c r="H86" s="1"/>
  <c r="E87"/>
  <c r="H87" s="1"/>
  <c r="E88"/>
  <c r="H88" s="1"/>
  <c r="E89"/>
  <c r="H89" s="1"/>
  <c r="E90"/>
  <c r="E91"/>
  <c r="H91" s="1"/>
  <c r="E92"/>
  <c r="E93"/>
  <c r="H93" s="1"/>
  <c r="E94"/>
  <c r="E84"/>
  <c r="H84" s="1"/>
  <c r="E82"/>
  <c r="E83"/>
  <c r="H83" s="1"/>
  <c r="E81"/>
  <c r="H81" s="1"/>
  <c r="E77"/>
  <c r="H77" s="1"/>
  <c r="E79"/>
  <c r="H79" s="1"/>
  <c r="E80"/>
  <c r="H80" s="1"/>
  <c r="E78"/>
  <c r="E76"/>
  <c r="H76" s="1"/>
  <c r="E73"/>
  <c r="H73" s="1"/>
  <c r="E74"/>
  <c r="H74" s="1"/>
  <c r="E75"/>
  <c r="H75" s="1"/>
  <c r="E72"/>
  <c r="H72" s="1"/>
  <c r="E64"/>
  <c r="H64" s="1"/>
  <c r="E65"/>
  <c r="H65" s="1"/>
  <c r="E66"/>
  <c r="H66" s="1"/>
  <c r="E70"/>
  <c r="H70" s="1"/>
  <c r="E71"/>
  <c r="H71" s="1"/>
  <c r="E54"/>
  <c r="H54" s="1"/>
  <c r="E55"/>
  <c r="E56"/>
  <c r="H56" s="1"/>
  <c r="E57"/>
  <c r="E58"/>
  <c r="H58" s="1"/>
  <c r="E59"/>
  <c r="E60"/>
  <c r="H60" s="1"/>
  <c r="E61"/>
  <c r="E62"/>
  <c r="H62" s="1"/>
  <c r="E63"/>
  <c r="E68"/>
  <c r="H68" s="1"/>
  <c r="E69"/>
  <c r="E42"/>
  <c r="H42" s="1"/>
  <c r="E43"/>
  <c r="E44"/>
  <c r="H44" s="1"/>
  <c r="E45"/>
  <c r="E46"/>
  <c r="H46" s="1"/>
  <c r="E47"/>
  <c r="E48"/>
  <c r="H48" s="1"/>
  <c r="E49"/>
  <c r="E50"/>
  <c r="H50" s="1"/>
  <c r="E51"/>
  <c r="E52"/>
  <c r="H52" s="1"/>
  <c r="E53"/>
  <c r="E34"/>
  <c r="H34" s="1"/>
  <c r="E35"/>
  <c r="E36"/>
  <c r="H36" s="1"/>
  <c r="E37"/>
  <c r="E38"/>
  <c r="H38" s="1"/>
  <c r="E39"/>
  <c r="E40"/>
  <c r="H40" s="1"/>
  <c r="E41"/>
  <c r="E33"/>
  <c r="H33" s="1"/>
  <c r="E22"/>
  <c r="H22" s="1"/>
  <c r="E23"/>
  <c r="H23" s="1"/>
  <c r="E24"/>
  <c r="H24" s="1"/>
  <c r="E25"/>
  <c r="H25" s="1"/>
  <c r="E26"/>
  <c r="E27"/>
  <c r="H27" s="1"/>
  <c r="E28"/>
  <c r="E29"/>
  <c r="H29" s="1"/>
  <c r="E30"/>
  <c r="H30" s="1"/>
  <c r="E31"/>
  <c r="H31" s="1"/>
  <c r="E32"/>
  <c r="H32" s="1"/>
  <c r="E17"/>
  <c r="H17" s="1"/>
  <c r="E18"/>
  <c r="H18" s="1"/>
  <c r="E19"/>
  <c r="H19" s="1"/>
  <c r="E20"/>
  <c r="E21"/>
  <c r="H21" s="1"/>
  <c r="E16"/>
  <c r="E15"/>
  <c r="H15" s="1"/>
  <c r="H16" l="1"/>
  <c r="H20"/>
  <c r="H28"/>
  <c r="H26"/>
  <c r="H41"/>
  <c r="H39"/>
  <c r="H37"/>
  <c r="H35"/>
  <c r="H53"/>
  <c r="H51"/>
  <c r="H49"/>
  <c r="H47"/>
  <c r="H45"/>
  <c r="H43"/>
  <c r="H69"/>
  <c r="H63"/>
  <c r="H61"/>
  <c r="H59"/>
  <c r="H57"/>
  <c r="H55"/>
  <c r="H78"/>
  <c r="H82"/>
  <c r="H94"/>
  <c r="H92"/>
  <c r="H90"/>
</calcChain>
</file>

<file path=xl/sharedStrings.xml><?xml version="1.0" encoding="utf-8"?>
<sst xmlns="http://schemas.openxmlformats.org/spreadsheetml/2006/main" count="140" uniqueCount="140">
  <si>
    <t>№ 
п/п</t>
  </si>
  <si>
    <t>Адрес многоквартирного дома</t>
  </si>
  <si>
    <t xml:space="preserve">2018 год
</t>
  </si>
  <si>
    <t xml:space="preserve">2019 год
</t>
  </si>
  <si>
    <t xml:space="preserve">2020 год
</t>
  </si>
  <si>
    <t>Плановый год благоустройства дворовой территории многоквартирного дома</t>
  </si>
  <si>
    <t>Волгоградская 15</t>
  </si>
  <si>
    <t>Общее</t>
  </si>
  <si>
    <t>1905года, 16</t>
  </si>
  <si>
    <t>Планируемый объем работ, м2</t>
  </si>
  <si>
    <t>Ст. Разина, 9</t>
  </si>
  <si>
    <t>Дата подачи завки</t>
  </si>
  <si>
    <t>Королева, 28</t>
  </si>
  <si>
    <t>478.5</t>
  </si>
  <si>
    <t>Пролетарская, 3</t>
  </si>
  <si>
    <t>Пролетарская, 15</t>
  </si>
  <si>
    <t>Ст. Разина, 11</t>
  </si>
  <si>
    <t>Ст. Разина, 7</t>
  </si>
  <si>
    <t>Дзержинского, 18</t>
  </si>
  <si>
    <t>Ленинградская, 5</t>
  </si>
  <si>
    <t>Пролетарская, 31А</t>
  </si>
  <si>
    <t>Белинского, 20</t>
  </si>
  <si>
    <t>Королева, 26</t>
  </si>
  <si>
    <t>Серова, 8</t>
  </si>
  <si>
    <t>Пролетарская, 1</t>
  </si>
  <si>
    <t>Победы, 7</t>
  </si>
  <si>
    <t>Победы, 13</t>
  </si>
  <si>
    <t>Ленинградская, 4</t>
  </si>
  <si>
    <t>Ленинградская, 3</t>
  </si>
  <si>
    <t>Ленинградская, 26</t>
  </si>
  <si>
    <t>Ленинградская, 2</t>
  </si>
  <si>
    <t>Ленинградская, 15</t>
  </si>
  <si>
    <t>Королева, 23</t>
  </si>
  <si>
    <t>Гастелло, 5</t>
  </si>
  <si>
    <t>Волгоградская, 30</t>
  </si>
  <si>
    <t>Павлова, 6</t>
  </si>
  <si>
    <t>Павлова, 1</t>
  </si>
  <si>
    <t>Кунгурцева, 1</t>
  </si>
  <si>
    <t>1905года, 18</t>
  </si>
  <si>
    <t>Королева, 4</t>
  </si>
  <si>
    <t>Королева, 22</t>
  </si>
  <si>
    <t>Волгоградская, 25</t>
  </si>
  <si>
    <t>Верхняя, 9</t>
  </si>
  <si>
    <t>Белинского, 18</t>
  </si>
  <si>
    <t>Спорта, 44</t>
  </si>
  <si>
    <t>Дзержинского, 6</t>
  </si>
  <si>
    <t>Ст. Разина, 5</t>
  </si>
  <si>
    <t>Дзержинского, 7</t>
  </si>
  <si>
    <t>Гастелло, 9</t>
  </si>
  <si>
    <t>Гастелло, 3</t>
  </si>
  <si>
    <t>Юбилейная, 6</t>
  </si>
  <si>
    <t>Мичурина, 9</t>
  </si>
  <si>
    <t>Мичурина, 2</t>
  </si>
  <si>
    <t>Гастелло, 8</t>
  </si>
  <si>
    <t>Верхняя, 7</t>
  </si>
  <si>
    <t>Белинского, 10</t>
  </si>
  <si>
    <t>Молодежная, 19,19А</t>
  </si>
  <si>
    <t>Пугачева, 25</t>
  </si>
  <si>
    <t>Пугачева, 23</t>
  </si>
  <si>
    <t>Юбилейная, 8</t>
  </si>
  <si>
    <t>Орджоникидзе, 4/2</t>
  </si>
  <si>
    <t>25.10 2017</t>
  </si>
  <si>
    <t>Серова, 4</t>
  </si>
  <si>
    <t>Школьная, 9</t>
  </si>
  <si>
    <t>Дзержинского, 12</t>
  </si>
  <si>
    <t>Королева, 31</t>
  </si>
  <si>
    <t>1 Мая, 11</t>
  </si>
  <si>
    <t>Серова, 10</t>
  </si>
  <si>
    <t>Школьная, 5</t>
  </si>
  <si>
    <t>Робеспьера, 16</t>
  </si>
  <si>
    <t>Королева, 12</t>
  </si>
  <si>
    <t>Школьная, 18</t>
  </si>
  <si>
    <t>Курчатова, 6</t>
  </si>
  <si>
    <t>Рабочая, 13</t>
  </si>
  <si>
    <t>Курчатова, 18</t>
  </si>
  <si>
    <t>Ленинградская, 6</t>
  </si>
  <si>
    <t>Юбилейная, 12</t>
  </si>
  <si>
    <t>Зверева, 8</t>
  </si>
  <si>
    <t>Верхняя, 5</t>
  </si>
  <si>
    <t>Орджоникидзе, 8</t>
  </si>
  <si>
    <t>Ленинградская, 19</t>
  </si>
  <si>
    <t>279,0</t>
  </si>
  <si>
    <t>120,2</t>
  </si>
  <si>
    <t>800,0</t>
  </si>
  <si>
    <t>610,0</t>
  </si>
  <si>
    <t>472,0</t>
  </si>
  <si>
    <t>Количество баллов с учетом коэффициента весомости</t>
  </si>
  <si>
    <t>1 Мая, 133</t>
  </si>
  <si>
    <t>Мичурина, 10</t>
  </si>
  <si>
    <t>1 Мая, 19</t>
  </si>
  <si>
    <t>1 Мая, 2</t>
  </si>
  <si>
    <t>1 Мая, 7</t>
  </si>
  <si>
    <t>1 Мая, 87</t>
  </si>
  <si>
    <t>1 Мая, 153</t>
  </si>
  <si>
    <t>1 Мая, 155</t>
  </si>
  <si>
    <t>1 Мая, 131</t>
  </si>
  <si>
    <t>1905 года, 5</t>
  </si>
  <si>
    <t>1 Мая, 101</t>
  </si>
  <si>
    <t>2021 год</t>
  </si>
  <si>
    <t>2022 год</t>
  </si>
  <si>
    <t xml:space="preserve">2023 год
</t>
  </si>
  <si>
    <t xml:space="preserve">2024 год
</t>
  </si>
  <si>
    <t xml:space="preserve">к муниципальной программе «Формирование современной городской среды» на территории муниципального образования «Город Воткинск» на 2018-2024 годы» </t>
  </si>
  <si>
    <t>Адресный перечень всех дворовых территорий многоквартирных домов,
 нуждающихся в благоустройстве и подлежащих благоустройству в 2018-2024 годы</t>
  </si>
  <si>
    <t>По финансовым критериям</t>
  </si>
  <si>
    <t>По техническим критериям</t>
  </si>
  <si>
    <t>По организационным критериям</t>
  </si>
  <si>
    <t>ул. Серова, д. 2</t>
  </si>
  <si>
    <t>ул. Мичурина, д. 7</t>
  </si>
  <si>
    <t>ул. Гастелло, 12</t>
  </si>
  <si>
    <t>ул. Победы, д. 9</t>
  </si>
  <si>
    <t>ул. Победы, д. 11</t>
  </si>
  <si>
    <t>ул. 1905 года, д. 25</t>
  </si>
  <si>
    <t>ул. Пролетарская, д. 29</t>
  </si>
  <si>
    <t>ул. Юбилейная, д. 2</t>
  </si>
  <si>
    <t>ул. Юбилейная, д. 4</t>
  </si>
  <si>
    <t>ул. Мира, д. 25</t>
  </si>
  <si>
    <t>ул. Волгоградская, д. 20</t>
  </si>
  <si>
    <t>ул. Пугачева, д. 16</t>
  </si>
  <si>
    <t>ул. Пролетарская, д. 11</t>
  </si>
  <si>
    <t>ул. Королева, д. 29</t>
  </si>
  <si>
    <t>ул. Пролетарская, д. 7</t>
  </si>
  <si>
    <t>ул. Дзержинского, д. 14</t>
  </si>
  <si>
    <t>ул. Рабочая, д. 19</t>
  </si>
  <si>
    <t>ул. Мичурина, д. 5</t>
  </si>
  <si>
    <t>ул. Павлова, 3</t>
  </si>
  <si>
    <t>ул. Гастелло, д. 10</t>
  </si>
  <si>
    <t>ул. Волгоградская, д. 17</t>
  </si>
  <si>
    <t>ул. Ленинградская, д. 24</t>
  </si>
  <si>
    <t>ул. Королева, д. 3</t>
  </si>
  <si>
    <t>ул. Ленинградская, д. 21</t>
  </si>
  <si>
    <t>ул. Садовникова, д. 8</t>
  </si>
  <si>
    <t>ул. 1905 года, д. 27</t>
  </si>
  <si>
    <t>ул. Мичурина, д. 1</t>
  </si>
  <si>
    <t>ул. Садовникова, д. 6</t>
  </si>
  <si>
    <t>Наименование муниципальной программы: "Формирование современной городской среды" на территории муниципального образования "Город Воткинск" на 2018-2024 годы"</t>
  </si>
  <si>
    <t>Ответственный исполнитель: Управление жилищно-коммунального хозяйства Администрации города Воткинска</t>
  </si>
  <si>
    <t>"Приложение 7</t>
  </si>
  <si>
    <t>(в ред. Постановлений Администрации 
г. Воткинска № 443 от 30.03.2018; № 1014 от 29.06.2018;
№ 1040 от 05.07.2018; № 1558 от 03.10.2018; № 1877 от 13.11.2018; № 202 от 30.01.2019; № 140 от 30.01.2019; № 581 от 28.03.2019; № 761 от 26.04.2019; № 980 от 06.06.2019, № 1865 от 05.11.2019; № 2236 от 27.12.2019; № 100 от 30.01.2020; № 591 от 01.06.2020; № 687 от 25.06.2020")</t>
  </si>
  <si>
    <t>Приложение 5 к постановлению Администрации города Воткинска от______ №____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</si>
</sst>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top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2" fillId="0" borderId="0" xfId="0" applyNumberFormat="1" applyFont="1" applyBorder="1"/>
    <xf numFmtId="0" fontId="0" fillId="0" borderId="0" xfId="0" applyFill="1" applyAlignment="1">
      <alignment horizontal="right"/>
    </xf>
    <xf numFmtId="0" fontId="5" fillId="0" borderId="1" xfId="0" applyFont="1" applyBorder="1" applyAlignment="1">
      <alignment vertical="center" wrapText="1"/>
    </xf>
    <xf numFmtId="4" fontId="3" fillId="0" borderId="1" xfId="0" applyNumberFormat="1" applyFont="1" applyBorder="1"/>
    <xf numFmtId="164" fontId="3" fillId="0" borderId="1" xfId="0" applyNumberFormat="1" applyFont="1" applyBorder="1"/>
    <xf numFmtId="0" fontId="0" fillId="0" borderId="1" xfId="0" applyBorder="1"/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3" fillId="4" borderId="1" xfId="0" applyNumberFormat="1" applyFont="1" applyFill="1" applyBorder="1"/>
    <xf numFmtId="0" fontId="0" fillId="4" borderId="1" xfId="0" applyFill="1" applyBorder="1"/>
    <xf numFmtId="0" fontId="6" fillId="0" borderId="1" xfId="0" applyFont="1" applyBorder="1"/>
    <xf numFmtId="0" fontId="5" fillId="0" borderId="1" xfId="0" applyFont="1" applyBorder="1"/>
    <xf numFmtId="0" fontId="5" fillId="4" borderId="1" xfId="0" applyFont="1" applyFill="1" applyBorder="1"/>
    <xf numFmtId="0" fontId="6" fillId="4" borderId="1" xfId="0" applyFont="1" applyFill="1" applyBorder="1"/>
    <xf numFmtId="0" fontId="1" fillId="0" borderId="0" xfId="0" applyFont="1" applyFill="1" applyAlignment="1">
      <alignment horizontal="right"/>
    </xf>
    <xf numFmtId="0" fontId="0" fillId="0" borderId="1" xfId="0" applyFill="1" applyBorder="1"/>
    <xf numFmtId="0" fontId="1" fillId="3" borderId="5" xfId="0" applyFont="1" applyFill="1" applyBorder="1" applyAlignment="1">
      <alignment horizontal="center" vertical="top"/>
    </xf>
    <xf numFmtId="0" fontId="6" fillId="0" borderId="1" xfId="0" applyFont="1" applyFill="1" applyBorder="1"/>
    <xf numFmtId="0" fontId="5" fillId="0" borderId="1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4"/>
  <sheetViews>
    <sheetView tabSelected="1" view="pageBreakPreview" topLeftCell="C1" zoomScaleSheetLayoutView="100" workbookViewId="0">
      <selection activeCell="J6" sqref="J6:R8"/>
    </sheetView>
  </sheetViews>
  <sheetFormatPr defaultRowHeight="14.4"/>
  <cols>
    <col min="1" max="1" width="5.109375" customWidth="1"/>
    <col min="2" max="2" width="29.33203125" customWidth="1"/>
    <col min="3" max="3" width="16.109375" style="11" customWidth="1"/>
    <col min="4" max="4" width="17.6640625" style="16" customWidth="1"/>
    <col min="5" max="5" width="11.33203125" style="11" customWidth="1"/>
    <col min="6" max="6" width="12.33203125" style="11" customWidth="1"/>
    <col min="7" max="7" width="12.88671875" style="11" customWidth="1"/>
    <col min="8" max="8" width="14.109375" style="11" customWidth="1"/>
    <col min="9" max="9" width="9.6640625" customWidth="1"/>
    <col min="10" max="10" width="10.5546875" customWidth="1"/>
    <col min="11" max="11" width="11.5546875" hidden="1" customWidth="1"/>
    <col min="12" max="12" width="10.5546875" customWidth="1"/>
    <col min="13" max="13" width="1.5546875" hidden="1" customWidth="1"/>
    <col min="14" max="14" width="10.5546875" customWidth="1"/>
    <col min="15" max="15" width="10.33203125" customWidth="1"/>
    <col min="16" max="16" width="10.5546875" customWidth="1"/>
    <col min="17" max="17" width="1" hidden="1" customWidth="1"/>
    <col min="18" max="18" width="10" customWidth="1"/>
    <col min="19" max="19" width="0.6640625" hidden="1" customWidth="1"/>
    <col min="21" max="21" width="10.88671875" customWidth="1"/>
  </cols>
  <sheetData>
    <row r="1" spans="1:22" ht="28.5" customHeight="1">
      <c r="J1" s="56" t="s">
        <v>139</v>
      </c>
      <c r="K1" s="56"/>
      <c r="L1" s="56"/>
      <c r="M1" s="56"/>
      <c r="N1" s="56"/>
      <c r="O1" s="56"/>
      <c r="P1" s="56"/>
      <c r="Q1" s="56"/>
      <c r="R1" s="56"/>
    </row>
    <row r="2" spans="1:22">
      <c r="I2" s="29"/>
      <c r="J2" s="29"/>
      <c r="K2" s="29"/>
      <c r="L2" s="29"/>
      <c r="M2" s="45" t="s">
        <v>137</v>
      </c>
      <c r="N2" s="45"/>
      <c r="O2" s="45"/>
      <c r="P2" s="45"/>
      <c r="Q2" s="45"/>
      <c r="R2" s="45"/>
    </row>
    <row r="3" spans="1:22" ht="15" customHeight="1">
      <c r="I3" s="44" t="s">
        <v>102</v>
      </c>
      <c r="J3" s="44"/>
      <c r="K3" s="44"/>
      <c r="L3" s="44"/>
      <c r="M3" s="44"/>
      <c r="N3" s="44"/>
      <c r="O3" s="44"/>
      <c r="P3" s="44"/>
      <c r="Q3" s="44"/>
      <c r="R3" s="44"/>
    </row>
    <row r="4" spans="1:22" ht="20.399999999999999" customHeight="1"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22" ht="6.75" customHeight="1">
      <c r="I5" s="5"/>
      <c r="J5" s="45"/>
      <c r="K5" s="45"/>
      <c r="L5" s="45"/>
      <c r="M5" s="45"/>
      <c r="N5" s="45"/>
      <c r="O5" s="45"/>
      <c r="P5" s="45"/>
      <c r="Q5" s="45"/>
      <c r="R5" s="45"/>
    </row>
    <row r="6" spans="1:22">
      <c r="I6" s="5"/>
      <c r="J6" s="44" t="s">
        <v>138</v>
      </c>
      <c r="K6" s="45"/>
      <c r="L6" s="45"/>
      <c r="M6" s="45"/>
      <c r="N6" s="45"/>
      <c r="O6" s="45"/>
      <c r="P6" s="45"/>
      <c r="Q6" s="45"/>
      <c r="R6" s="45"/>
    </row>
    <row r="7" spans="1:22">
      <c r="I7" s="5"/>
      <c r="J7" s="45"/>
      <c r="K7" s="45"/>
      <c r="L7" s="45"/>
      <c r="M7" s="45"/>
      <c r="N7" s="45"/>
      <c r="O7" s="45"/>
      <c r="P7" s="45"/>
      <c r="Q7" s="45"/>
      <c r="R7" s="45"/>
    </row>
    <row r="8" spans="1:22" ht="73.8" customHeight="1">
      <c r="J8" s="45"/>
      <c r="K8" s="45"/>
      <c r="L8" s="45"/>
      <c r="M8" s="45"/>
      <c r="N8" s="45"/>
      <c r="O8" s="45"/>
      <c r="P8" s="45"/>
      <c r="Q8" s="45"/>
      <c r="R8" s="45"/>
    </row>
    <row r="9" spans="1:22" ht="47.25" customHeight="1">
      <c r="B9" s="51" t="s">
        <v>103</v>
      </c>
      <c r="C9" s="51"/>
      <c r="D9" s="51"/>
      <c r="E9" s="51"/>
      <c r="F9" s="51"/>
      <c r="G9" s="51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22" s="53" customFormat="1" ht="19.5" customHeight="1">
      <c r="A10" s="53" t="s">
        <v>135</v>
      </c>
    </row>
    <row r="11" spans="1:22" s="53" customFormat="1" ht="19.5" customHeight="1">
      <c r="A11" s="53" t="s">
        <v>136</v>
      </c>
    </row>
    <row r="12" spans="1:22" ht="13.5" customHeight="1">
      <c r="I12" s="1"/>
      <c r="J12" s="1"/>
      <c r="K12" s="1"/>
      <c r="L12" s="1"/>
    </row>
    <row r="13" spans="1:22" ht="31.5" customHeight="1">
      <c r="A13" s="54" t="s">
        <v>0</v>
      </c>
      <c r="B13" s="40" t="s">
        <v>1</v>
      </c>
      <c r="C13" s="40" t="s">
        <v>9</v>
      </c>
      <c r="D13" s="40" t="s">
        <v>11</v>
      </c>
      <c r="E13" s="42" t="s">
        <v>86</v>
      </c>
      <c r="F13" s="43"/>
      <c r="G13" s="43"/>
      <c r="H13" s="43"/>
      <c r="I13" s="48" t="s">
        <v>5</v>
      </c>
      <c r="J13" s="49"/>
      <c r="K13" s="49"/>
      <c r="L13" s="49"/>
      <c r="M13" s="49"/>
      <c r="N13" s="49"/>
      <c r="O13" s="49"/>
      <c r="P13" s="49"/>
      <c r="Q13" s="49"/>
      <c r="R13" s="50"/>
      <c r="S13" s="3"/>
      <c r="U13" s="20"/>
    </row>
    <row r="14" spans="1:22" ht="58.5" customHeight="1">
      <c r="A14" s="55"/>
      <c r="B14" s="41"/>
      <c r="C14" s="41"/>
      <c r="D14" s="41"/>
      <c r="E14" s="34" t="s">
        <v>104</v>
      </c>
      <c r="F14" s="34" t="s">
        <v>105</v>
      </c>
      <c r="G14" s="34" t="s">
        <v>106</v>
      </c>
      <c r="H14" s="10" t="s">
        <v>7</v>
      </c>
      <c r="I14" s="39" t="s">
        <v>2</v>
      </c>
      <c r="J14" s="46" t="s">
        <v>3</v>
      </c>
      <c r="K14" s="47"/>
      <c r="L14" s="46" t="s">
        <v>4</v>
      </c>
      <c r="M14" s="47"/>
      <c r="N14" s="31" t="s">
        <v>98</v>
      </c>
      <c r="O14" s="31" t="s">
        <v>99</v>
      </c>
      <c r="P14" s="46" t="s">
        <v>100</v>
      </c>
      <c r="Q14" s="47"/>
      <c r="R14" s="39" t="s">
        <v>101</v>
      </c>
      <c r="S14" s="2"/>
      <c r="U14" s="19"/>
      <c r="V14" s="20"/>
    </row>
    <row r="15" spans="1:22" ht="18" customHeight="1">
      <c r="A15" s="15">
        <v>1</v>
      </c>
      <c r="B15" s="6" t="s">
        <v>59</v>
      </c>
      <c r="C15" s="12">
        <v>400</v>
      </c>
      <c r="D15" s="18">
        <v>42992</v>
      </c>
      <c r="E15" s="12">
        <f>20*0.5</f>
        <v>10</v>
      </c>
      <c r="F15" s="12">
        <f>4*0.1</f>
        <v>0.4</v>
      </c>
      <c r="G15" s="12"/>
      <c r="H15" s="12">
        <f>E15+F15</f>
        <v>10.4</v>
      </c>
      <c r="I15" s="23"/>
      <c r="J15" s="7"/>
      <c r="K15" s="8"/>
      <c r="L15" s="7"/>
      <c r="M15" s="8"/>
      <c r="N15" s="8"/>
      <c r="O15" s="8"/>
      <c r="P15" s="7"/>
      <c r="Q15" s="8"/>
      <c r="R15" s="7"/>
      <c r="S15" s="4"/>
      <c r="U15" s="19"/>
      <c r="V15" s="20"/>
    </row>
    <row r="16" spans="1:22" ht="18" customHeight="1">
      <c r="A16" s="15">
        <v>2</v>
      </c>
      <c r="B16" s="6" t="s">
        <v>58</v>
      </c>
      <c r="C16" s="12">
        <v>770</v>
      </c>
      <c r="D16" s="18">
        <v>42989</v>
      </c>
      <c r="E16" s="12">
        <f>15*0.5</f>
        <v>7.5</v>
      </c>
      <c r="F16" s="12">
        <f>5*0.1</f>
        <v>0.5</v>
      </c>
      <c r="G16" s="12"/>
      <c r="H16" s="12">
        <f t="shared" ref="H16:H78" si="0">E16+F16</f>
        <v>8</v>
      </c>
      <c r="I16" s="23"/>
      <c r="J16" s="7"/>
      <c r="K16" s="8"/>
      <c r="L16" s="7"/>
      <c r="M16" s="8"/>
      <c r="N16" s="8"/>
      <c r="O16" s="8"/>
      <c r="P16" s="7"/>
      <c r="Q16" s="8"/>
      <c r="R16" s="7"/>
      <c r="S16" s="4"/>
      <c r="U16" s="19"/>
      <c r="V16" s="20"/>
    </row>
    <row r="17" spans="1:22" ht="18" customHeight="1">
      <c r="A17" s="15">
        <v>3</v>
      </c>
      <c r="B17" s="6" t="s">
        <v>57</v>
      </c>
      <c r="C17" s="12">
        <v>228</v>
      </c>
      <c r="D17" s="18">
        <v>42993</v>
      </c>
      <c r="E17" s="12">
        <f t="shared" ref="E17:E32" si="1">15*0.5</f>
        <v>7.5</v>
      </c>
      <c r="F17" s="12">
        <f>5*0.1</f>
        <v>0.5</v>
      </c>
      <c r="G17" s="12"/>
      <c r="H17" s="12">
        <f t="shared" si="0"/>
        <v>8</v>
      </c>
      <c r="I17" s="23"/>
      <c r="J17" s="7"/>
      <c r="K17" s="8"/>
      <c r="L17" s="7"/>
      <c r="M17" s="8"/>
      <c r="N17" s="8"/>
      <c r="O17" s="8"/>
      <c r="P17" s="7"/>
      <c r="Q17" s="8"/>
      <c r="R17" s="7"/>
      <c r="S17" s="4"/>
      <c r="U17" s="19"/>
      <c r="V17" s="20"/>
    </row>
    <row r="18" spans="1:22" ht="18" customHeight="1">
      <c r="A18" s="15">
        <v>4</v>
      </c>
      <c r="B18" s="6" t="s">
        <v>56</v>
      </c>
      <c r="C18" s="12">
        <v>800</v>
      </c>
      <c r="D18" s="18">
        <v>42978</v>
      </c>
      <c r="E18" s="12">
        <f t="shared" si="1"/>
        <v>7.5</v>
      </c>
      <c r="F18" s="12">
        <f>0.4+0.3</f>
        <v>0.7</v>
      </c>
      <c r="G18" s="12"/>
      <c r="H18" s="12">
        <f t="shared" si="0"/>
        <v>8.1999999999999993</v>
      </c>
      <c r="I18" s="23"/>
      <c r="J18" s="7"/>
      <c r="K18" s="8"/>
      <c r="L18" s="7"/>
      <c r="M18" s="8"/>
      <c r="N18" s="8"/>
      <c r="O18" s="8"/>
      <c r="P18" s="7"/>
      <c r="Q18" s="8"/>
      <c r="R18" s="7"/>
      <c r="S18" s="4"/>
      <c r="U18" s="19"/>
      <c r="V18" s="20"/>
    </row>
    <row r="19" spans="1:22" ht="18">
      <c r="A19" s="15">
        <v>5</v>
      </c>
      <c r="B19" s="6" t="s">
        <v>54</v>
      </c>
      <c r="C19" s="12">
        <v>1595</v>
      </c>
      <c r="D19" s="18">
        <v>42960</v>
      </c>
      <c r="E19" s="12">
        <f t="shared" si="1"/>
        <v>7.5</v>
      </c>
      <c r="F19" s="12">
        <f>4*0.1</f>
        <v>0.4</v>
      </c>
      <c r="G19" s="12"/>
      <c r="H19" s="12">
        <f t="shared" si="0"/>
        <v>7.9</v>
      </c>
      <c r="I19" s="24"/>
      <c r="J19" s="9"/>
      <c r="K19" s="9"/>
      <c r="L19" s="9"/>
      <c r="M19" s="9"/>
      <c r="N19" s="9"/>
      <c r="O19" s="9"/>
      <c r="P19" s="9"/>
      <c r="Q19" s="9"/>
      <c r="R19" s="9"/>
      <c r="U19" s="19"/>
      <c r="V19" s="20"/>
    </row>
    <row r="20" spans="1:22" ht="18">
      <c r="A20" s="15">
        <v>6</v>
      </c>
      <c r="B20" s="6" t="s">
        <v>50</v>
      </c>
      <c r="C20" s="12">
        <v>538.49</v>
      </c>
      <c r="D20" s="18">
        <v>42989</v>
      </c>
      <c r="E20" s="12">
        <f t="shared" si="1"/>
        <v>7.5</v>
      </c>
      <c r="F20" s="12">
        <f>4*0.1</f>
        <v>0.4</v>
      </c>
      <c r="G20" s="12"/>
      <c r="H20" s="12">
        <f t="shared" si="0"/>
        <v>7.9</v>
      </c>
      <c r="I20" s="24"/>
      <c r="J20" s="9"/>
      <c r="K20" s="9"/>
      <c r="L20" s="9"/>
      <c r="M20" s="9"/>
      <c r="N20" s="9"/>
      <c r="O20" s="9"/>
      <c r="P20" s="9"/>
      <c r="Q20" s="9"/>
      <c r="R20" s="9"/>
      <c r="U20" s="21"/>
      <c r="V20" s="20"/>
    </row>
    <row r="21" spans="1:22" ht="18">
      <c r="A21" s="15">
        <v>7</v>
      </c>
      <c r="B21" s="13" t="s">
        <v>55</v>
      </c>
      <c r="C21" s="14">
        <v>298.5</v>
      </c>
      <c r="D21" s="18">
        <v>42993</v>
      </c>
      <c r="E21" s="12">
        <f t="shared" si="1"/>
        <v>7.5</v>
      </c>
      <c r="F21" s="12">
        <f t="shared" ref="F21:F24" si="2">4*0.1</f>
        <v>0.4</v>
      </c>
      <c r="G21" s="12"/>
      <c r="H21" s="12">
        <f t="shared" si="0"/>
        <v>7.9</v>
      </c>
      <c r="I21" s="24"/>
      <c r="J21" s="9"/>
      <c r="K21" s="9"/>
      <c r="L21" s="9"/>
      <c r="M21" s="9"/>
      <c r="N21" s="9"/>
      <c r="O21" s="9"/>
      <c r="P21" s="9"/>
      <c r="Q21" s="9"/>
      <c r="R21" s="9"/>
      <c r="U21" s="19"/>
      <c r="V21" s="20"/>
    </row>
    <row r="22" spans="1:22" ht="18">
      <c r="A22" s="15">
        <v>8</v>
      </c>
      <c r="B22" s="6" t="s">
        <v>53</v>
      </c>
      <c r="C22" s="12">
        <v>670</v>
      </c>
      <c r="D22" s="18">
        <v>42993</v>
      </c>
      <c r="E22" s="12">
        <f t="shared" si="1"/>
        <v>7.5</v>
      </c>
      <c r="F22" s="12">
        <f t="shared" si="2"/>
        <v>0.4</v>
      </c>
      <c r="G22" s="12"/>
      <c r="H22" s="12">
        <f t="shared" si="0"/>
        <v>7.9</v>
      </c>
      <c r="I22" s="24"/>
      <c r="J22" s="9"/>
      <c r="K22" s="9"/>
      <c r="L22" s="9"/>
      <c r="M22" s="9"/>
      <c r="N22" s="9"/>
      <c r="O22" s="9"/>
      <c r="P22" s="9"/>
      <c r="Q22" s="9"/>
      <c r="R22" s="9"/>
      <c r="U22" s="19"/>
      <c r="V22" s="20"/>
    </row>
    <row r="23" spans="1:22" ht="18">
      <c r="A23" s="15">
        <v>9</v>
      </c>
      <c r="B23" s="6" t="s">
        <v>52</v>
      </c>
      <c r="C23" s="12">
        <v>485</v>
      </c>
      <c r="D23" s="18">
        <v>42993</v>
      </c>
      <c r="E23" s="12">
        <f t="shared" si="1"/>
        <v>7.5</v>
      </c>
      <c r="F23" s="12">
        <f t="shared" si="2"/>
        <v>0.4</v>
      </c>
      <c r="G23" s="12"/>
      <c r="H23" s="12">
        <f t="shared" si="0"/>
        <v>7.9</v>
      </c>
      <c r="I23" s="24"/>
      <c r="J23" s="9"/>
      <c r="K23" s="9"/>
      <c r="L23" s="9"/>
      <c r="M23" s="9"/>
      <c r="N23" s="9"/>
      <c r="O23" s="9"/>
      <c r="P23" s="9"/>
      <c r="Q23" s="9"/>
      <c r="R23" s="9"/>
      <c r="U23" s="19"/>
      <c r="V23" s="20"/>
    </row>
    <row r="24" spans="1:22" ht="18">
      <c r="A24" s="15">
        <v>10</v>
      </c>
      <c r="B24" s="6" t="s">
        <v>51</v>
      </c>
      <c r="C24" s="12">
        <v>520</v>
      </c>
      <c r="D24" s="18">
        <v>42993</v>
      </c>
      <c r="E24" s="12">
        <f t="shared" si="1"/>
        <v>7.5</v>
      </c>
      <c r="F24" s="12">
        <f t="shared" si="2"/>
        <v>0.4</v>
      </c>
      <c r="G24" s="12"/>
      <c r="H24" s="12">
        <f t="shared" si="0"/>
        <v>7.9</v>
      </c>
      <c r="I24" s="24"/>
      <c r="J24" s="9"/>
      <c r="K24" s="9"/>
      <c r="L24" s="9"/>
      <c r="M24" s="9"/>
      <c r="N24" s="9"/>
      <c r="O24" s="9"/>
      <c r="P24" s="9"/>
      <c r="Q24" s="9"/>
      <c r="R24" s="9"/>
      <c r="U24" s="19"/>
      <c r="V24" s="20"/>
    </row>
    <row r="25" spans="1:22" ht="18">
      <c r="A25" s="15">
        <v>11</v>
      </c>
      <c r="B25" s="6" t="s">
        <v>47</v>
      </c>
      <c r="C25" s="12">
        <v>1005</v>
      </c>
      <c r="D25" s="18">
        <v>42975</v>
      </c>
      <c r="E25" s="12">
        <f t="shared" si="1"/>
        <v>7.5</v>
      </c>
      <c r="F25" s="12">
        <f>3*0.1</f>
        <v>0.30000000000000004</v>
      </c>
      <c r="G25" s="12"/>
      <c r="H25" s="12">
        <f t="shared" si="0"/>
        <v>7.8</v>
      </c>
      <c r="I25" s="24"/>
      <c r="J25" s="9"/>
      <c r="K25" s="9"/>
      <c r="L25" s="9"/>
      <c r="M25" s="9"/>
      <c r="N25" s="9"/>
      <c r="O25" s="9"/>
      <c r="P25" s="9"/>
      <c r="Q25" s="9"/>
      <c r="R25" s="9"/>
      <c r="U25" s="22"/>
      <c r="V25" s="20"/>
    </row>
    <row r="26" spans="1:22" ht="18">
      <c r="A26" s="15">
        <v>12</v>
      </c>
      <c r="B26" s="6" t="s">
        <v>48</v>
      </c>
      <c r="C26" s="12">
        <v>1125</v>
      </c>
      <c r="D26" s="18">
        <v>42992</v>
      </c>
      <c r="E26" s="12">
        <f t="shared" si="1"/>
        <v>7.5</v>
      </c>
      <c r="F26" s="12">
        <f t="shared" ref="F26:F28" si="3">3*0.1</f>
        <v>0.30000000000000004</v>
      </c>
      <c r="G26" s="12"/>
      <c r="H26" s="12">
        <f t="shared" si="0"/>
        <v>7.8</v>
      </c>
      <c r="I26" s="24"/>
      <c r="J26" s="9"/>
      <c r="K26" s="9"/>
      <c r="L26" s="9"/>
      <c r="M26" s="9"/>
      <c r="N26" s="9"/>
      <c r="O26" s="9"/>
      <c r="P26" s="9"/>
      <c r="Q26" s="9"/>
      <c r="R26" s="9"/>
      <c r="U26" s="22"/>
      <c r="V26" s="20"/>
    </row>
    <row r="27" spans="1:22" ht="18">
      <c r="A27" s="15">
        <v>13</v>
      </c>
      <c r="B27" s="6" t="s">
        <v>49</v>
      </c>
      <c r="C27" s="12">
        <v>1363</v>
      </c>
      <c r="D27" s="18">
        <v>42993</v>
      </c>
      <c r="E27" s="12">
        <f t="shared" si="1"/>
        <v>7.5</v>
      </c>
      <c r="F27" s="12">
        <f t="shared" si="3"/>
        <v>0.30000000000000004</v>
      </c>
      <c r="G27" s="12"/>
      <c r="H27" s="12">
        <f t="shared" si="0"/>
        <v>7.8</v>
      </c>
      <c r="I27" s="24"/>
      <c r="J27" s="9"/>
      <c r="K27" s="9"/>
      <c r="L27" s="9"/>
      <c r="M27" s="9"/>
      <c r="N27" s="9"/>
      <c r="O27" s="9"/>
      <c r="P27" s="9"/>
      <c r="Q27" s="9"/>
      <c r="R27" s="9"/>
      <c r="U27" s="22"/>
      <c r="V27" s="20"/>
    </row>
    <row r="28" spans="1:22" ht="18">
      <c r="A28" s="15">
        <v>14</v>
      </c>
      <c r="B28" s="6" t="s">
        <v>46</v>
      </c>
      <c r="C28" s="12">
        <v>2000</v>
      </c>
      <c r="D28" s="18">
        <v>42993</v>
      </c>
      <c r="E28" s="12">
        <f t="shared" si="1"/>
        <v>7.5</v>
      </c>
      <c r="F28" s="12">
        <f t="shared" si="3"/>
        <v>0.30000000000000004</v>
      </c>
      <c r="G28" s="12"/>
      <c r="H28" s="12">
        <f t="shared" si="0"/>
        <v>7.8</v>
      </c>
      <c r="I28" s="24"/>
      <c r="J28" s="9"/>
      <c r="K28" s="9"/>
      <c r="L28" s="9"/>
      <c r="M28" s="9"/>
      <c r="N28" s="9"/>
      <c r="O28" s="9"/>
      <c r="P28" s="9"/>
      <c r="Q28" s="9"/>
      <c r="R28" s="9"/>
      <c r="U28" s="22"/>
      <c r="V28" s="20"/>
    </row>
    <row r="29" spans="1:22" ht="18">
      <c r="A29" s="15">
        <v>15</v>
      </c>
      <c r="B29" s="6" t="s">
        <v>97</v>
      </c>
      <c r="C29" s="12">
        <v>1218</v>
      </c>
      <c r="D29" s="18">
        <v>43315</v>
      </c>
      <c r="E29" s="12">
        <f t="shared" si="1"/>
        <v>7.5</v>
      </c>
      <c r="F29" s="12">
        <f>2*0.1</f>
        <v>0.2</v>
      </c>
      <c r="G29" s="12"/>
      <c r="H29" s="12">
        <f t="shared" si="0"/>
        <v>7.7</v>
      </c>
      <c r="I29" s="24"/>
      <c r="J29" s="9"/>
      <c r="K29" s="9"/>
      <c r="L29" s="9"/>
      <c r="M29" s="9"/>
      <c r="N29" s="9"/>
      <c r="O29" s="9"/>
      <c r="P29" s="9"/>
      <c r="Q29" s="9"/>
      <c r="R29" s="9"/>
      <c r="U29" s="22"/>
      <c r="V29" s="20"/>
    </row>
    <row r="30" spans="1:22" ht="18">
      <c r="A30" s="15">
        <v>16</v>
      </c>
      <c r="B30" s="6" t="s">
        <v>45</v>
      </c>
      <c r="C30" s="12">
        <v>1350</v>
      </c>
      <c r="D30" s="18">
        <v>42980</v>
      </c>
      <c r="E30" s="12">
        <f t="shared" si="1"/>
        <v>7.5</v>
      </c>
      <c r="F30" s="12">
        <f t="shared" ref="F30:F31" si="4">2*0.1</f>
        <v>0.2</v>
      </c>
      <c r="G30" s="12"/>
      <c r="H30" s="12">
        <f t="shared" si="0"/>
        <v>7.7</v>
      </c>
      <c r="I30" s="9"/>
      <c r="J30" s="24"/>
      <c r="K30" s="9"/>
      <c r="L30" s="9"/>
      <c r="M30" s="9"/>
      <c r="N30" s="9"/>
      <c r="O30" s="9"/>
      <c r="P30" s="9"/>
      <c r="Q30" s="9"/>
      <c r="R30" s="9"/>
      <c r="U30" s="22"/>
      <c r="V30" s="20"/>
    </row>
    <row r="31" spans="1:22" ht="18">
      <c r="A31" s="15">
        <v>17</v>
      </c>
      <c r="B31" s="6" t="s">
        <v>96</v>
      </c>
      <c r="C31" s="12">
        <v>700</v>
      </c>
      <c r="D31" s="18">
        <v>42993</v>
      </c>
      <c r="E31" s="12">
        <f t="shared" si="1"/>
        <v>7.5</v>
      </c>
      <c r="F31" s="12">
        <f t="shared" si="4"/>
        <v>0.2</v>
      </c>
      <c r="G31" s="12"/>
      <c r="H31" s="12">
        <f t="shared" si="0"/>
        <v>7.7</v>
      </c>
      <c r="I31" s="9"/>
      <c r="J31" s="24"/>
      <c r="K31" s="9"/>
      <c r="L31" s="9"/>
      <c r="M31" s="9"/>
      <c r="N31" s="9"/>
      <c r="O31" s="9"/>
      <c r="P31" s="9"/>
      <c r="Q31" s="9"/>
      <c r="R31" s="9"/>
      <c r="U31" s="22"/>
      <c r="V31" s="20"/>
    </row>
    <row r="32" spans="1:22" ht="18">
      <c r="A32" s="15">
        <v>18</v>
      </c>
      <c r="B32" s="6" t="s">
        <v>44</v>
      </c>
      <c r="C32" s="12">
        <v>770</v>
      </c>
      <c r="D32" s="18">
        <v>42992</v>
      </c>
      <c r="E32" s="12">
        <f t="shared" si="1"/>
        <v>7.5</v>
      </c>
      <c r="F32" s="12">
        <v>0</v>
      </c>
      <c r="G32" s="12"/>
      <c r="H32" s="12">
        <f t="shared" si="0"/>
        <v>7.5</v>
      </c>
      <c r="I32" s="9"/>
      <c r="J32" s="24"/>
      <c r="K32" s="9"/>
      <c r="L32" s="9"/>
      <c r="M32" s="9"/>
      <c r="N32" s="9"/>
      <c r="O32" s="9"/>
      <c r="P32" s="9"/>
      <c r="Q32" s="9"/>
      <c r="R32" s="9"/>
      <c r="U32" s="22"/>
      <c r="V32" s="20"/>
    </row>
    <row r="33" spans="1:22" ht="18">
      <c r="A33" s="15">
        <v>19</v>
      </c>
      <c r="B33" s="6" t="s">
        <v>95</v>
      </c>
      <c r="C33" s="17" t="s">
        <v>13</v>
      </c>
      <c r="D33" s="18">
        <v>42968</v>
      </c>
      <c r="E33" s="12">
        <f>10*0.5</f>
        <v>5</v>
      </c>
      <c r="F33" s="12">
        <f>4*0.1</f>
        <v>0.4</v>
      </c>
      <c r="G33" s="12"/>
      <c r="H33" s="12">
        <f t="shared" si="0"/>
        <v>5.4</v>
      </c>
      <c r="I33" s="9"/>
      <c r="J33" s="24"/>
      <c r="K33" s="9"/>
      <c r="L33" s="9"/>
      <c r="M33" s="9"/>
      <c r="N33" s="9"/>
      <c r="O33" s="9"/>
      <c r="P33" s="9"/>
      <c r="Q33" s="9"/>
      <c r="R33" s="9"/>
      <c r="U33" s="22"/>
      <c r="V33" s="20"/>
    </row>
    <row r="34" spans="1:22" ht="18">
      <c r="A34" s="15">
        <v>20</v>
      </c>
      <c r="B34" s="6" t="s">
        <v>42</v>
      </c>
      <c r="C34" s="12">
        <v>144</v>
      </c>
      <c r="D34" s="18">
        <v>42976</v>
      </c>
      <c r="E34" s="12">
        <f t="shared" ref="E34:E71" si="5">10*0.5</f>
        <v>5</v>
      </c>
      <c r="F34" s="12">
        <f t="shared" ref="F34:F44" si="6">4*0.1</f>
        <v>0.4</v>
      </c>
      <c r="G34" s="12"/>
      <c r="H34" s="12">
        <f t="shared" si="0"/>
        <v>5.4</v>
      </c>
      <c r="I34" s="9"/>
      <c r="J34" s="24"/>
      <c r="K34" s="9"/>
      <c r="L34" s="9"/>
      <c r="M34" s="9"/>
      <c r="N34" s="9"/>
      <c r="O34" s="9"/>
      <c r="P34" s="9"/>
      <c r="Q34" s="9"/>
      <c r="R34" s="9"/>
      <c r="U34" s="22"/>
      <c r="V34" s="20"/>
    </row>
    <row r="35" spans="1:22" ht="18">
      <c r="A35" s="15">
        <v>21</v>
      </c>
      <c r="B35" s="6" t="s">
        <v>41</v>
      </c>
      <c r="C35" s="17">
        <v>644</v>
      </c>
      <c r="D35" s="18">
        <v>42983</v>
      </c>
      <c r="E35" s="12">
        <f t="shared" si="5"/>
        <v>5</v>
      </c>
      <c r="F35" s="12">
        <f t="shared" si="6"/>
        <v>0.4</v>
      </c>
      <c r="G35" s="12"/>
      <c r="H35" s="12">
        <f t="shared" si="0"/>
        <v>5.4</v>
      </c>
      <c r="I35" s="9"/>
      <c r="J35" s="24"/>
      <c r="K35" s="9"/>
      <c r="L35" s="9"/>
      <c r="M35" s="9"/>
      <c r="N35" s="9"/>
      <c r="O35" s="9"/>
      <c r="P35" s="9"/>
      <c r="Q35" s="9"/>
      <c r="R35" s="9"/>
      <c r="U35" s="22"/>
      <c r="V35" s="20"/>
    </row>
    <row r="36" spans="1:22" ht="18">
      <c r="A36" s="15">
        <v>22</v>
      </c>
      <c r="B36" s="6" t="s">
        <v>93</v>
      </c>
      <c r="C36" s="12">
        <v>457.35</v>
      </c>
      <c r="D36" s="18">
        <v>42985</v>
      </c>
      <c r="E36" s="12">
        <f t="shared" si="5"/>
        <v>5</v>
      </c>
      <c r="F36" s="12">
        <f t="shared" si="6"/>
        <v>0.4</v>
      </c>
      <c r="G36" s="12"/>
      <c r="H36" s="12">
        <f t="shared" si="0"/>
        <v>5.4</v>
      </c>
      <c r="I36" s="9"/>
      <c r="J36" s="24"/>
      <c r="K36" s="9"/>
      <c r="L36" s="9"/>
      <c r="M36" s="9"/>
      <c r="N36" s="9"/>
      <c r="O36" s="9"/>
      <c r="P36" s="9"/>
      <c r="Q36" s="9"/>
      <c r="R36" s="9"/>
      <c r="U36" s="22"/>
      <c r="V36" s="20"/>
    </row>
    <row r="37" spans="1:22" ht="18">
      <c r="A37" s="15">
        <v>23</v>
      </c>
      <c r="B37" s="6" t="s">
        <v>39</v>
      </c>
      <c r="C37" s="12">
        <v>819</v>
      </c>
      <c r="D37" s="18">
        <v>42985</v>
      </c>
      <c r="E37" s="12">
        <f t="shared" si="5"/>
        <v>5</v>
      </c>
      <c r="F37" s="12">
        <f t="shared" si="6"/>
        <v>0.4</v>
      </c>
      <c r="G37" s="12"/>
      <c r="H37" s="12">
        <f t="shared" si="0"/>
        <v>5.4</v>
      </c>
      <c r="I37" s="9"/>
      <c r="J37" s="24"/>
      <c r="K37" s="9"/>
      <c r="L37" s="9"/>
      <c r="M37" s="9"/>
      <c r="N37" s="9"/>
      <c r="O37" s="9"/>
      <c r="P37" s="9"/>
      <c r="Q37" s="9"/>
      <c r="R37" s="9"/>
      <c r="U37" s="22"/>
      <c r="V37" s="20"/>
    </row>
    <row r="38" spans="1:22" ht="18">
      <c r="A38" s="15">
        <v>24</v>
      </c>
      <c r="B38" s="6" t="s">
        <v>94</v>
      </c>
      <c r="C38" s="12">
        <v>481</v>
      </c>
      <c r="D38" s="18">
        <v>42992</v>
      </c>
      <c r="E38" s="12">
        <f t="shared" si="5"/>
        <v>5</v>
      </c>
      <c r="F38" s="12">
        <f t="shared" si="6"/>
        <v>0.4</v>
      </c>
      <c r="G38" s="12"/>
      <c r="H38" s="12">
        <f t="shared" si="0"/>
        <v>5.4</v>
      </c>
      <c r="I38" s="9"/>
      <c r="J38" s="24"/>
      <c r="K38" s="9"/>
      <c r="L38" s="9"/>
      <c r="M38" s="9"/>
      <c r="N38" s="9"/>
      <c r="O38" s="9"/>
      <c r="P38" s="9"/>
      <c r="Q38" s="9"/>
      <c r="R38" s="9"/>
      <c r="U38" s="22"/>
      <c r="V38" s="20"/>
    </row>
    <row r="39" spans="1:22" ht="18">
      <c r="A39" s="15">
        <v>25</v>
      </c>
      <c r="B39" s="6" t="s">
        <v>40</v>
      </c>
      <c r="C39" s="12">
        <v>1230</v>
      </c>
      <c r="D39" s="18">
        <v>42992</v>
      </c>
      <c r="E39" s="12">
        <f t="shared" si="5"/>
        <v>5</v>
      </c>
      <c r="F39" s="12">
        <f t="shared" si="6"/>
        <v>0.4</v>
      </c>
      <c r="G39" s="12"/>
      <c r="H39" s="12">
        <f t="shared" si="0"/>
        <v>5.4</v>
      </c>
      <c r="I39" s="9"/>
      <c r="J39" s="24"/>
      <c r="K39" s="9"/>
      <c r="L39" s="9"/>
      <c r="M39" s="9"/>
      <c r="N39" s="9"/>
      <c r="O39" s="9"/>
      <c r="P39" s="9"/>
      <c r="Q39" s="9"/>
      <c r="R39" s="9"/>
      <c r="U39" s="22"/>
    </row>
    <row r="40" spans="1:22" ht="18">
      <c r="A40" s="15">
        <v>26</v>
      </c>
      <c r="B40" s="6" t="s">
        <v>43</v>
      </c>
      <c r="C40" s="12">
        <v>510</v>
      </c>
      <c r="D40" s="18">
        <v>42993</v>
      </c>
      <c r="E40" s="12">
        <f t="shared" si="5"/>
        <v>5</v>
      </c>
      <c r="F40" s="12">
        <f t="shared" si="6"/>
        <v>0.4</v>
      </c>
      <c r="G40" s="12"/>
      <c r="H40" s="12">
        <f t="shared" si="0"/>
        <v>5.4</v>
      </c>
      <c r="I40" s="9"/>
      <c r="J40" s="24"/>
      <c r="K40" s="9"/>
      <c r="L40" s="9"/>
      <c r="M40" s="9"/>
      <c r="N40" s="9"/>
      <c r="O40" s="9"/>
      <c r="P40" s="9"/>
      <c r="Q40" s="9"/>
      <c r="R40" s="9"/>
      <c r="U40" s="22"/>
    </row>
    <row r="41" spans="1:22" ht="18">
      <c r="A41" s="15">
        <v>27</v>
      </c>
      <c r="B41" s="6" t="s">
        <v>37</v>
      </c>
      <c r="C41" s="12">
        <v>150</v>
      </c>
      <c r="D41" s="18">
        <v>42993</v>
      </c>
      <c r="E41" s="12">
        <f t="shared" si="5"/>
        <v>5</v>
      </c>
      <c r="F41" s="12">
        <f t="shared" si="6"/>
        <v>0.4</v>
      </c>
      <c r="G41" s="12"/>
      <c r="H41" s="12">
        <f t="shared" si="0"/>
        <v>5.4</v>
      </c>
      <c r="I41" s="9"/>
      <c r="J41" s="24"/>
      <c r="K41" s="9"/>
      <c r="L41" s="9"/>
      <c r="M41" s="9"/>
      <c r="N41" s="9"/>
      <c r="O41" s="9"/>
      <c r="P41" s="9"/>
      <c r="Q41" s="9"/>
      <c r="R41" s="9"/>
      <c r="U41" s="22"/>
    </row>
    <row r="42" spans="1:22" ht="18">
      <c r="A42" s="15">
        <v>28</v>
      </c>
      <c r="B42" s="6" t="s">
        <v>36</v>
      </c>
      <c r="C42" s="17">
        <v>550</v>
      </c>
      <c r="D42" s="18">
        <v>42993</v>
      </c>
      <c r="E42" s="12">
        <f t="shared" si="5"/>
        <v>5</v>
      </c>
      <c r="F42" s="12">
        <f t="shared" si="6"/>
        <v>0.4</v>
      </c>
      <c r="G42" s="12"/>
      <c r="H42" s="12">
        <f t="shared" si="0"/>
        <v>5.4</v>
      </c>
      <c r="I42" s="9"/>
      <c r="J42" s="24"/>
      <c r="K42" s="9"/>
      <c r="L42" s="9"/>
      <c r="M42" s="9"/>
      <c r="N42" s="9"/>
      <c r="O42" s="9"/>
      <c r="P42" s="9"/>
      <c r="Q42" s="9"/>
      <c r="R42" s="9"/>
      <c r="U42" s="22"/>
    </row>
    <row r="43" spans="1:22" ht="18">
      <c r="A43" s="15">
        <v>29</v>
      </c>
      <c r="B43" s="6" t="s">
        <v>35</v>
      </c>
      <c r="C43" s="17">
        <v>196</v>
      </c>
      <c r="D43" s="18">
        <v>42993</v>
      </c>
      <c r="E43" s="12">
        <f t="shared" si="5"/>
        <v>5</v>
      </c>
      <c r="F43" s="12">
        <f t="shared" si="6"/>
        <v>0.4</v>
      </c>
      <c r="G43" s="12"/>
      <c r="H43" s="12">
        <f t="shared" si="0"/>
        <v>5.4</v>
      </c>
      <c r="I43" s="9"/>
      <c r="J43" s="24"/>
      <c r="K43" s="9"/>
      <c r="L43" s="9"/>
      <c r="M43" s="9"/>
      <c r="N43" s="9"/>
      <c r="O43" s="9"/>
      <c r="P43" s="9"/>
      <c r="Q43" s="9"/>
      <c r="R43" s="9"/>
      <c r="U43" s="22"/>
    </row>
    <row r="44" spans="1:22" ht="18">
      <c r="A44" s="15">
        <v>30</v>
      </c>
      <c r="B44" s="6" t="s">
        <v>12</v>
      </c>
      <c r="C44" s="17">
        <v>500</v>
      </c>
      <c r="D44" s="18">
        <v>42993</v>
      </c>
      <c r="E44" s="12">
        <f t="shared" si="5"/>
        <v>5</v>
      </c>
      <c r="F44" s="12">
        <f t="shared" si="6"/>
        <v>0.4</v>
      </c>
      <c r="G44" s="12"/>
      <c r="H44" s="12">
        <f t="shared" si="0"/>
        <v>5.4</v>
      </c>
      <c r="I44" s="9"/>
      <c r="J44" s="24"/>
      <c r="K44" s="9"/>
      <c r="L44" s="9"/>
      <c r="M44" s="9"/>
      <c r="N44" s="9"/>
      <c r="O44" s="9"/>
      <c r="P44" s="9"/>
      <c r="Q44" s="9"/>
      <c r="R44" s="9"/>
      <c r="U44" s="22"/>
    </row>
    <row r="45" spans="1:22" ht="18">
      <c r="A45" s="15">
        <v>31</v>
      </c>
      <c r="B45" s="6" t="s">
        <v>33</v>
      </c>
      <c r="C45" s="12">
        <v>1200</v>
      </c>
      <c r="D45" s="18">
        <v>43325</v>
      </c>
      <c r="E45" s="12">
        <f t="shared" si="5"/>
        <v>5</v>
      </c>
      <c r="F45" s="12">
        <f>3*0.1</f>
        <v>0.30000000000000004</v>
      </c>
      <c r="G45" s="12"/>
      <c r="H45" s="12">
        <f t="shared" si="0"/>
        <v>5.3</v>
      </c>
      <c r="I45" s="9"/>
      <c r="J45" s="24"/>
      <c r="K45" s="9"/>
      <c r="L45" s="9"/>
      <c r="M45" s="9"/>
      <c r="N45" s="9"/>
      <c r="O45" s="9"/>
      <c r="P45" s="9"/>
      <c r="Q45" s="9"/>
      <c r="R45" s="9"/>
      <c r="U45" s="22"/>
    </row>
    <row r="46" spans="1:22" ht="18">
      <c r="A46" s="15">
        <v>32</v>
      </c>
      <c r="B46" s="6" t="s">
        <v>15</v>
      </c>
      <c r="C46" s="12">
        <v>450</v>
      </c>
      <c r="D46" s="18">
        <v>42962</v>
      </c>
      <c r="E46" s="12">
        <f t="shared" si="5"/>
        <v>5</v>
      </c>
      <c r="F46" s="12">
        <f t="shared" ref="F46:F63" si="7">3*0.1</f>
        <v>0.30000000000000004</v>
      </c>
      <c r="G46" s="12"/>
      <c r="H46" s="12">
        <f t="shared" si="0"/>
        <v>5.3</v>
      </c>
      <c r="I46" s="9"/>
      <c r="J46" s="24"/>
      <c r="K46" s="9"/>
      <c r="L46" s="30"/>
      <c r="M46" s="9"/>
      <c r="N46" s="9"/>
      <c r="O46" s="9"/>
      <c r="P46" s="9"/>
      <c r="Q46" s="9"/>
      <c r="R46" s="9"/>
      <c r="U46" s="22"/>
    </row>
    <row r="47" spans="1:22" ht="18">
      <c r="A47" s="15">
        <v>33</v>
      </c>
      <c r="B47" s="6" t="s">
        <v>24</v>
      </c>
      <c r="C47" s="17">
        <v>1085</v>
      </c>
      <c r="D47" s="18">
        <v>42971</v>
      </c>
      <c r="E47" s="12">
        <f t="shared" si="5"/>
        <v>5</v>
      </c>
      <c r="F47" s="12">
        <f t="shared" si="7"/>
        <v>0.30000000000000004</v>
      </c>
      <c r="G47" s="12"/>
      <c r="H47" s="12">
        <f t="shared" si="0"/>
        <v>5.3</v>
      </c>
      <c r="I47" s="9"/>
      <c r="J47" s="24"/>
      <c r="K47" s="9"/>
      <c r="L47" s="30"/>
      <c r="M47" s="9"/>
      <c r="N47" s="9"/>
      <c r="O47" s="9"/>
      <c r="P47" s="9"/>
      <c r="Q47" s="9"/>
      <c r="R47" s="9"/>
      <c r="U47" s="22"/>
    </row>
    <row r="48" spans="1:22" ht="18">
      <c r="A48" s="15">
        <v>34</v>
      </c>
      <c r="B48" s="6" t="s">
        <v>32</v>
      </c>
      <c r="C48" s="12">
        <v>770</v>
      </c>
      <c r="D48" s="18">
        <v>42976</v>
      </c>
      <c r="E48" s="12">
        <f t="shared" si="5"/>
        <v>5</v>
      </c>
      <c r="F48" s="12">
        <f t="shared" si="7"/>
        <v>0.30000000000000004</v>
      </c>
      <c r="G48" s="12"/>
      <c r="H48" s="12">
        <f t="shared" si="0"/>
        <v>5.3</v>
      </c>
      <c r="I48" s="9"/>
      <c r="J48" s="24"/>
      <c r="K48" s="9"/>
      <c r="L48" s="30"/>
      <c r="M48" s="9"/>
      <c r="N48" s="9"/>
      <c r="O48" s="9"/>
      <c r="P48" s="9"/>
      <c r="Q48" s="9"/>
      <c r="R48" s="9"/>
      <c r="U48" s="22"/>
    </row>
    <row r="49" spans="1:22" ht="18">
      <c r="A49" s="15">
        <v>35</v>
      </c>
      <c r="B49" s="6" t="s">
        <v>26</v>
      </c>
      <c r="C49" s="12">
        <v>400</v>
      </c>
      <c r="D49" s="18">
        <v>42982</v>
      </c>
      <c r="E49" s="12">
        <f t="shared" si="5"/>
        <v>5</v>
      </c>
      <c r="F49" s="12">
        <f t="shared" si="7"/>
        <v>0.30000000000000004</v>
      </c>
      <c r="G49" s="12"/>
      <c r="H49" s="12">
        <f t="shared" si="0"/>
        <v>5.3</v>
      </c>
      <c r="I49" s="9"/>
      <c r="J49" s="24"/>
      <c r="K49" s="9"/>
      <c r="L49" s="30"/>
      <c r="M49" s="9"/>
      <c r="N49" s="9"/>
      <c r="O49" s="9"/>
      <c r="P49" s="9"/>
      <c r="Q49" s="9"/>
      <c r="R49" s="9"/>
      <c r="U49" s="22"/>
    </row>
    <row r="50" spans="1:22" ht="18">
      <c r="A50" s="15">
        <v>36</v>
      </c>
      <c r="B50" s="6" t="s">
        <v>29</v>
      </c>
      <c r="C50" s="17">
        <v>368</v>
      </c>
      <c r="D50" s="18">
        <v>42983</v>
      </c>
      <c r="E50" s="12">
        <f t="shared" si="5"/>
        <v>5</v>
      </c>
      <c r="F50" s="12">
        <f t="shared" si="7"/>
        <v>0.30000000000000004</v>
      </c>
      <c r="G50" s="12"/>
      <c r="H50" s="12">
        <f t="shared" si="0"/>
        <v>5.3</v>
      </c>
      <c r="I50" s="9"/>
      <c r="J50" s="24"/>
      <c r="K50" s="9"/>
      <c r="L50" s="30"/>
      <c r="M50" s="9"/>
      <c r="N50" s="9"/>
      <c r="O50" s="9"/>
      <c r="P50" s="9"/>
      <c r="Q50" s="9"/>
      <c r="R50" s="9"/>
      <c r="U50" s="22"/>
    </row>
    <row r="51" spans="1:22" ht="18">
      <c r="A51" s="15">
        <v>37</v>
      </c>
      <c r="B51" s="6" t="s">
        <v>17</v>
      </c>
      <c r="C51" s="12">
        <v>858</v>
      </c>
      <c r="D51" s="18">
        <v>42983</v>
      </c>
      <c r="E51" s="12">
        <f t="shared" si="5"/>
        <v>5</v>
      </c>
      <c r="F51" s="12">
        <f t="shared" si="7"/>
        <v>0.30000000000000004</v>
      </c>
      <c r="G51" s="12"/>
      <c r="H51" s="12">
        <f t="shared" si="0"/>
        <v>5.3</v>
      </c>
      <c r="I51" s="9"/>
      <c r="J51" s="30"/>
      <c r="K51" s="9"/>
      <c r="L51" s="24"/>
      <c r="M51" s="9"/>
      <c r="N51" s="9"/>
      <c r="O51" s="9"/>
      <c r="P51" s="9"/>
      <c r="Q51" s="9"/>
      <c r="R51" s="9"/>
      <c r="U51" s="22"/>
    </row>
    <row r="52" spans="1:22" ht="18">
      <c r="A52" s="15">
        <v>38</v>
      </c>
      <c r="B52" s="6" t="s">
        <v>38</v>
      </c>
      <c r="C52" s="12">
        <v>620</v>
      </c>
      <c r="D52" s="18">
        <v>42986</v>
      </c>
      <c r="E52" s="12">
        <f t="shared" si="5"/>
        <v>5</v>
      </c>
      <c r="F52" s="12">
        <f t="shared" si="7"/>
        <v>0.30000000000000004</v>
      </c>
      <c r="G52" s="12"/>
      <c r="H52" s="12">
        <f t="shared" si="0"/>
        <v>5.3</v>
      </c>
      <c r="I52" s="9"/>
      <c r="J52" s="9"/>
      <c r="K52" s="9"/>
      <c r="L52" s="24"/>
      <c r="M52" s="9"/>
      <c r="N52" s="9"/>
      <c r="O52" s="9"/>
      <c r="P52" s="9"/>
      <c r="Q52" s="9"/>
      <c r="R52" s="9"/>
      <c r="U52" s="22"/>
    </row>
    <row r="53" spans="1:22" ht="18">
      <c r="A53" s="15">
        <v>39</v>
      </c>
      <c r="B53" s="6" t="s">
        <v>27</v>
      </c>
      <c r="C53" s="12">
        <v>610</v>
      </c>
      <c r="D53" s="18">
        <v>42986</v>
      </c>
      <c r="E53" s="12">
        <f t="shared" si="5"/>
        <v>5</v>
      </c>
      <c r="F53" s="12">
        <f t="shared" si="7"/>
        <v>0.30000000000000004</v>
      </c>
      <c r="G53" s="12"/>
      <c r="H53" s="12">
        <f t="shared" si="0"/>
        <v>5.3</v>
      </c>
      <c r="I53" s="9"/>
      <c r="J53" s="9"/>
      <c r="K53" s="9"/>
      <c r="L53" s="24"/>
      <c r="M53" s="9"/>
      <c r="N53" s="9"/>
      <c r="O53" s="9"/>
      <c r="P53" s="9"/>
      <c r="Q53" s="9"/>
      <c r="R53" s="9"/>
      <c r="U53" s="22"/>
    </row>
    <row r="54" spans="1:22" ht="18">
      <c r="A54" s="15">
        <v>40</v>
      </c>
      <c r="B54" s="6" t="s">
        <v>25</v>
      </c>
      <c r="C54" s="12">
        <v>850</v>
      </c>
      <c r="D54" s="18">
        <v>42986</v>
      </c>
      <c r="E54" s="12">
        <f t="shared" si="5"/>
        <v>5</v>
      </c>
      <c r="F54" s="12">
        <f t="shared" si="7"/>
        <v>0.30000000000000004</v>
      </c>
      <c r="G54" s="12"/>
      <c r="H54" s="12">
        <f t="shared" si="0"/>
        <v>5.3</v>
      </c>
      <c r="I54" s="9"/>
      <c r="J54" s="9"/>
      <c r="K54" s="9"/>
      <c r="L54" s="24"/>
      <c r="M54" s="9"/>
      <c r="N54" s="9"/>
      <c r="O54" s="9"/>
      <c r="P54" s="9"/>
      <c r="Q54" s="9"/>
      <c r="R54" s="9"/>
      <c r="U54" s="22"/>
    </row>
    <row r="55" spans="1:22" ht="18">
      <c r="A55" s="15">
        <v>41</v>
      </c>
      <c r="B55" s="6" t="s">
        <v>14</v>
      </c>
      <c r="C55" s="17">
        <v>856</v>
      </c>
      <c r="D55" s="18">
        <v>42989</v>
      </c>
      <c r="E55" s="12">
        <f t="shared" si="5"/>
        <v>5</v>
      </c>
      <c r="F55" s="12">
        <f t="shared" si="7"/>
        <v>0.30000000000000004</v>
      </c>
      <c r="G55" s="12"/>
      <c r="H55" s="12">
        <f t="shared" si="0"/>
        <v>5.3</v>
      </c>
      <c r="I55" s="9"/>
      <c r="J55" s="9"/>
      <c r="K55" s="9"/>
      <c r="L55" s="24"/>
      <c r="M55" s="9"/>
      <c r="N55" s="9"/>
      <c r="O55" s="9"/>
      <c r="P55" s="9"/>
      <c r="Q55" s="9"/>
      <c r="R55" s="9"/>
      <c r="U55" s="22"/>
    </row>
    <row r="56" spans="1:22" ht="18">
      <c r="A56" s="15">
        <v>42</v>
      </c>
      <c r="B56" s="6" t="s">
        <v>6</v>
      </c>
      <c r="C56" s="12">
        <v>375</v>
      </c>
      <c r="D56" s="18">
        <v>42992</v>
      </c>
      <c r="E56" s="12">
        <f t="shared" si="5"/>
        <v>5</v>
      </c>
      <c r="F56" s="12">
        <f t="shared" si="7"/>
        <v>0.30000000000000004</v>
      </c>
      <c r="G56" s="12"/>
      <c r="H56" s="12">
        <f t="shared" si="0"/>
        <v>5.3</v>
      </c>
      <c r="I56" s="9"/>
      <c r="J56" s="9"/>
      <c r="K56" s="9"/>
      <c r="L56" s="24"/>
      <c r="M56" s="9"/>
      <c r="N56" s="9"/>
      <c r="O56" s="9"/>
      <c r="P56" s="9"/>
      <c r="Q56" s="9"/>
      <c r="R56" s="9"/>
      <c r="U56" s="22"/>
    </row>
    <row r="57" spans="1:22" ht="18">
      <c r="A57" s="15">
        <v>43</v>
      </c>
      <c r="B57" s="6" t="s">
        <v>34</v>
      </c>
      <c r="C57" s="12">
        <v>397.2</v>
      </c>
      <c r="D57" s="18">
        <v>42992</v>
      </c>
      <c r="E57" s="12">
        <f t="shared" si="5"/>
        <v>5</v>
      </c>
      <c r="F57" s="12">
        <f t="shared" si="7"/>
        <v>0.30000000000000004</v>
      </c>
      <c r="G57" s="12"/>
      <c r="H57" s="12">
        <f t="shared" si="0"/>
        <v>5.3</v>
      </c>
      <c r="I57" s="9"/>
      <c r="J57" s="9"/>
      <c r="K57" s="9"/>
      <c r="L57" s="24"/>
      <c r="M57" s="9"/>
      <c r="N57" s="9"/>
      <c r="O57" s="9"/>
      <c r="P57" s="9"/>
      <c r="Q57" s="9"/>
      <c r="R57" s="9"/>
      <c r="U57" s="22"/>
    </row>
    <row r="58" spans="1:22" ht="18">
      <c r="A58" s="15">
        <v>44</v>
      </c>
      <c r="B58" s="6" t="s">
        <v>30</v>
      </c>
      <c r="C58" s="12">
        <v>744</v>
      </c>
      <c r="D58" s="18">
        <v>42992</v>
      </c>
      <c r="E58" s="12">
        <f t="shared" si="5"/>
        <v>5</v>
      </c>
      <c r="F58" s="12">
        <f t="shared" si="7"/>
        <v>0.30000000000000004</v>
      </c>
      <c r="G58" s="12"/>
      <c r="H58" s="12">
        <f t="shared" si="0"/>
        <v>5.3</v>
      </c>
      <c r="I58" s="9"/>
      <c r="J58" s="9"/>
      <c r="K58" s="9"/>
      <c r="L58" s="24"/>
      <c r="M58" s="9"/>
      <c r="N58" s="9"/>
      <c r="O58" s="9"/>
      <c r="P58" s="9"/>
      <c r="Q58" s="9"/>
      <c r="R58" s="9"/>
      <c r="U58" s="22"/>
      <c r="V58" s="20"/>
    </row>
    <row r="59" spans="1:22" ht="18">
      <c r="A59" s="15">
        <v>45</v>
      </c>
      <c r="B59" s="6" t="s">
        <v>28</v>
      </c>
      <c r="C59" s="12">
        <v>626</v>
      </c>
      <c r="D59" s="18">
        <v>42992</v>
      </c>
      <c r="E59" s="12">
        <f t="shared" si="5"/>
        <v>5</v>
      </c>
      <c r="F59" s="12">
        <f t="shared" si="7"/>
        <v>0.30000000000000004</v>
      </c>
      <c r="G59" s="12"/>
      <c r="H59" s="12">
        <f t="shared" si="0"/>
        <v>5.3</v>
      </c>
      <c r="I59" s="9"/>
      <c r="J59" s="9"/>
      <c r="K59" s="9"/>
      <c r="L59" s="24"/>
      <c r="M59" s="9"/>
      <c r="N59" s="9"/>
      <c r="O59" s="9"/>
      <c r="P59" s="9"/>
      <c r="Q59" s="9"/>
      <c r="R59" s="9"/>
      <c r="U59" s="22"/>
      <c r="V59" s="20"/>
    </row>
    <row r="60" spans="1:22" ht="18">
      <c r="A60" s="15">
        <v>46</v>
      </c>
      <c r="B60" s="6" t="s">
        <v>16</v>
      </c>
      <c r="C60" s="17">
        <v>700</v>
      </c>
      <c r="D60" s="18">
        <v>42992</v>
      </c>
      <c r="E60" s="12">
        <f t="shared" si="5"/>
        <v>5</v>
      </c>
      <c r="F60" s="12">
        <f t="shared" si="7"/>
        <v>0.30000000000000004</v>
      </c>
      <c r="G60" s="12"/>
      <c r="H60" s="12">
        <f t="shared" si="0"/>
        <v>5.3</v>
      </c>
      <c r="I60" s="9"/>
      <c r="J60" s="9"/>
      <c r="K60" s="9"/>
      <c r="L60" s="24"/>
      <c r="M60" s="9"/>
      <c r="N60" s="9"/>
      <c r="O60" s="9"/>
      <c r="P60" s="9"/>
      <c r="Q60" s="9"/>
      <c r="R60" s="9"/>
      <c r="U60" s="22"/>
      <c r="V60" s="20"/>
    </row>
    <row r="61" spans="1:22" ht="18">
      <c r="A61" s="15">
        <v>47</v>
      </c>
      <c r="B61" s="13" t="s">
        <v>92</v>
      </c>
      <c r="C61" s="14">
        <v>1000</v>
      </c>
      <c r="D61" s="18">
        <v>42993</v>
      </c>
      <c r="E61" s="12">
        <f t="shared" si="5"/>
        <v>5</v>
      </c>
      <c r="F61" s="12">
        <f t="shared" si="7"/>
        <v>0.30000000000000004</v>
      </c>
      <c r="G61" s="12"/>
      <c r="H61" s="12">
        <f t="shared" si="0"/>
        <v>5.3</v>
      </c>
      <c r="I61" s="9"/>
      <c r="J61" s="9"/>
      <c r="K61" s="9"/>
      <c r="L61" s="24"/>
      <c r="M61" s="9"/>
      <c r="N61" s="9"/>
      <c r="O61" s="9"/>
      <c r="P61" s="9"/>
      <c r="Q61" s="9"/>
      <c r="R61" s="9"/>
      <c r="U61" s="22"/>
      <c r="V61" s="20"/>
    </row>
    <row r="62" spans="1:22" ht="18">
      <c r="A62" s="15">
        <v>48</v>
      </c>
      <c r="B62" s="13" t="s">
        <v>8</v>
      </c>
      <c r="C62" s="17">
        <v>503</v>
      </c>
      <c r="D62" s="18">
        <v>42993</v>
      </c>
      <c r="E62" s="12">
        <f t="shared" si="5"/>
        <v>5</v>
      </c>
      <c r="F62" s="12">
        <f t="shared" si="7"/>
        <v>0.30000000000000004</v>
      </c>
      <c r="G62" s="12"/>
      <c r="H62" s="12">
        <f t="shared" si="0"/>
        <v>5.3</v>
      </c>
      <c r="I62" s="9"/>
      <c r="J62" s="9"/>
      <c r="K62" s="9"/>
      <c r="L62" s="24"/>
      <c r="M62" s="9"/>
      <c r="N62" s="9"/>
      <c r="O62" s="9"/>
      <c r="P62" s="9"/>
      <c r="Q62" s="9"/>
      <c r="R62" s="9"/>
      <c r="U62" s="22"/>
      <c r="V62" s="20"/>
    </row>
    <row r="63" spans="1:22" ht="18">
      <c r="A63" s="15">
        <v>49</v>
      </c>
      <c r="B63" s="6" t="s">
        <v>31</v>
      </c>
      <c r="C63" s="12">
        <v>835</v>
      </c>
      <c r="D63" s="18">
        <v>43007</v>
      </c>
      <c r="E63" s="12">
        <f t="shared" si="5"/>
        <v>5</v>
      </c>
      <c r="F63" s="12">
        <f t="shared" si="7"/>
        <v>0.30000000000000004</v>
      </c>
      <c r="G63" s="12"/>
      <c r="H63" s="12">
        <f t="shared" si="0"/>
        <v>5.3</v>
      </c>
      <c r="I63" s="9"/>
      <c r="J63" s="9"/>
      <c r="K63" s="9"/>
      <c r="L63" s="24"/>
      <c r="M63" s="9"/>
      <c r="N63" s="9"/>
      <c r="O63" s="9"/>
      <c r="P63" s="9"/>
      <c r="Q63" s="9"/>
      <c r="R63" s="9"/>
      <c r="U63" s="22"/>
      <c r="V63" s="20"/>
    </row>
    <row r="64" spans="1:22" ht="18">
      <c r="A64" s="15">
        <v>50</v>
      </c>
      <c r="B64" s="6" t="s">
        <v>89</v>
      </c>
      <c r="C64" s="12">
        <v>1002.5</v>
      </c>
      <c r="D64" s="18">
        <v>42993</v>
      </c>
      <c r="E64" s="12">
        <f t="shared" si="5"/>
        <v>5</v>
      </c>
      <c r="F64" s="12">
        <f t="shared" ref="F64:F70" si="8">2*0.1</f>
        <v>0.2</v>
      </c>
      <c r="G64" s="12"/>
      <c r="H64" s="12">
        <f t="shared" si="0"/>
        <v>5.2</v>
      </c>
      <c r="I64" s="9"/>
      <c r="J64" s="9"/>
      <c r="K64" s="9"/>
      <c r="L64" s="24"/>
      <c r="M64" s="9"/>
      <c r="N64" s="9"/>
      <c r="O64" s="9"/>
      <c r="P64" s="9"/>
      <c r="Q64" s="9"/>
      <c r="R64" s="9"/>
      <c r="U64" s="22"/>
      <c r="V64" s="20"/>
    </row>
    <row r="65" spans="1:22" ht="18">
      <c r="A65" s="15">
        <v>51</v>
      </c>
      <c r="B65" s="6" t="s">
        <v>90</v>
      </c>
      <c r="C65" s="12">
        <v>2800</v>
      </c>
      <c r="D65" s="18">
        <v>42993</v>
      </c>
      <c r="E65" s="12">
        <f t="shared" si="5"/>
        <v>5</v>
      </c>
      <c r="F65" s="12">
        <f t="shared" si="8"/>
        <v>0.2</v>
      </c>
      <c r="G65" s="12"/>
      <c r="H65" s="12">
        <f>E65+F65</f>
        <v>5.2</v>
      </c>
      <c r="I65" s="9"/>
      <c r="J65" s="9"/>
      <c r="K65" s="9"/>
      <c r="L65" s="24"/>
      <c r="M65" s="9"/>
      <c r="N65" s="9"/>
      <c r="O65" s="9"/>
      <c r="P65" s="9"/>
      <c r="Q65" s="9"/>
      <c r="R65" s="9"/>
      <c r="U65" s="22"/>
      <c r="V65" s="20"/>
    </row>
    <row r="66" spans="1:22" ht="18">
      <c r="A66" s="15">
        <v>52</v>
      </c>
      <c r="B66" s="6" t="s">
        <v>91</v>
      </c>
      <c r="C66" s="12">
        <v>1201.5</v>
      </c>
      <c r="D66" s="18">
        <v>42993</v>
      </c>
      <c r="E66" s="12">
        <f t="shared" si="5"/>
        <v>5</v>
      </c>
      <c r="F66" s="12">
        <f t="shared" si="8"/>
        <v>0.2</v>
      </c>
      <c r="G66" s="12"/>
      <c r="H66" s="12">
        <f>E66+F66</f>
        <v>5.2</v>
      </c>
      <c r="I66" s="9"/>
      <c r="J66" s="9"/>
      <c r="K66" s="9"/>
      <c r="L66" s="24"/>
      <c r="M66" s="9"/>
      <c r="N66" s="9"/>
      <c r="O66" s="9"/>
      <c r="P66" s="9"/>
      <c r="Q66" s="9"/>
      <c r="R66" s="9"/>
      <c r="U66" s="22"/>
      <c r="V66" s="20"/>
    </row>
    <row r="67" spans="1:22" ht="18">
      <c r="A67" s="15">
        <v>53</v>
      </c>
      <c r="B67" s="13" t="s">
        <v>88</v>
      </c>
      <c r="C67" s="12">
        <v>540</v>
      </c>
      <c r="D67" s="18" t="s">
        <v>61</v>
      </c>
      <c r="E67" s="12">
        <f>5*0.5</f>
        <v>2.5</v>
      </c>
      <c r="F67" s="12">
        <f t="shared" ref="F67:F78" si="9">4*0.1</f>
        <v>0.4</v>
      </c>
      <c r="G67" s="12"/>
      <c r="H67" s="12">
        <f>E67+F67</f>
        <v>2.9</v>
      </c>
      <c r="I67" s="9"/>
      <c r="J67" s="9"/>
      <c r="K67" s="9"/>
      <c r="L67" s="24"/>
      <c r="M67" s="9"/>
      <c r="N67" s="9"/>
      <c r="O67" s="9"/>
      <c r="P67" s="9"/>
      <c r="Q67" s="9"/>
      <c r="R67" s="9"/>
      <c r="U67" s="22"/>
      <c r="V67" s="20"/>
    </row>
    <row r="68" spans="1:22" ht="18">
      <c r="A68" s="15">
        <v>54</v>
      </c>
      <c r="B68" s="6" t="s">
        <v>18</v>
      </c>
      <c r="C68" s="12">
        <v>450</v>
      </c>
      <c r="D68" s="18">
        <v>42985</v>
      </c>
      <c r="E68" s="12">
        <f t="shared" si="5"/>
        <v>5</v>
      </c>
      <c r="F68" s="12">
        <f>2*0.1</f>
        <v>0.2</v>
      </c>
      <c r="G68" s="12"/>
      <c r="H68" s="12">
        <f>E68+F68</f>
        <v>5.2</v>
      </c>
      <c r="I68" s="9"/>
      <c r="J68" s="9"/>
      <c r="K68" s="9"/>
      <c r="L68" s="9"/>
      <c r="M68" s="9"/>
      <c r="N68" s="24"/>
      <c r="O68" s="9"/>
      <c r="P68" s="9"/>
      <c r="Q68" s="9"/>
      <c r="R68" s="9"/>
      <c r="U68" s="22"/>
      <c r="V68" s="20"/>
    </row>
    <row r="69" spans="1:22" ht="18">
      <c r="A69" s="15">
        <v>55</v>
      </c>
      <c r="B69" s="6" t="s">
        <v>19</v>
      </c>
      <c r="C69" s="12">
        <v>634</v>
      </c>
      <c r="D69" s="18">
        <v>42985</v>
      </c>
      <c r="E69" s="12">
        <f t="shared" si="5"/>
        <v>5</v>
      </c>
      <c r="F69" s="12">
        <f t="shared" si="8"/>
        <v>0.2</v>
      </c>
      <c r="G69" s="12"/>
      <c r="H69" s="12">
        <f>E69+F69</f>
        <v>5.2</v>
      </c>
      <c r="I69" s="9"/>
      <c r="J69" s="9"/>
      <c r="K69" s="9"/>
      <c r="L69" s="9"/>
      <c r="M69" s="9"/>
      <c r="N69" s="24"/>
      <c r="O69" s="9"/>
      <c r="P69" s="9"/>
      <c r="Q69" s="9"/>
      <c r="R69" s="9"/>
      <c r="U69" s="22"/>
      <c r="V69" s="20"/>
    </row>
    <row r="70" spans="1:22" ht="18">
      <c r="A70" s="15">
        <v>56</v>
      </c>
      <c r="B70" s="6" t="s">
        <v>20</v>
      </c>
      <c r="C70" s="12">
        <v>1007</v>
      </c>
      <c r="D70" s="18">
        <v>42993</v>
      </c>
      <c r="E70" s="12">
        <f t="shared" si="5"/>
        <v>5</v>
      </c>
      <c r="F70" s="12">
        <f t="shared" si="8"/>
        <v>0.2</v>
      </c>
      <c r="G70" s="12"/>
      <c r="H70" s="12">
        <f t="shared" si="0"/>
        <v>5.2</v>
      </c>
      <c r="I70" s="9"/>
      <c r="J70" s="9"/>
      <c r="K70" s="9"/>
      <c r="L70" s="9"/>
      <c r="M70" s="9"/>
      <c r="N70" s="24"/>
      <c r="O70" s="9"/>
      <c r="P70" s="30"/>
      <c r="Q70" s="9"/>
      <c r="R70" s="9"/>
      <c r="U70" s="22"/>
      <c r="V70" s="20"/>
    </row>
    <row r="71" spans="1:22" ht="18">
      <c r="A71" s="15">
        <v>57</v>
      </c>
      <c r="B71" s="6" t="s">
        <v>60</v>
      </c>
      <c r="C71" s="12">
        <v>1237.5</v>
      </c>
      <c r="D71" s="18">
        <v>42993</v>
      </c>
      <c r="E71" s="12">
        <f t="shared" si="5"/>
        <v>5</v>
      </c>
      <c r="F71" s="12">
        <v>0</v>
      </c>
      <c r="G71" s="12"/>
      <c r="H71" s="12">
        <f t="shared" si="0"/>
        <v>5</v>
      </c>
      <c r="I71" s="9"/>
      <c r="J71" s="9"/>
      <c r="K71" s="9"/>
      <c r="L71" s="9"/>
      <c r="M71" s="9"/>
      <c r="N71" s="24"/>
      <c r="O71" s="9"/>
      <c r="P71" s="30"/>
      <c r="Q71" s="9"/>
      <c r="R71" s="9"/>
      <c r="U71" s="22"/>
      <c r="V71" s="20"/>
    </row>
    <row r="72" spans="1:22" ht="18">
      <c r="A72" s="15">
        <v>58</v>
      </c>
      <c r="B72" s="6" t="s">
        <v>22</v>
      </c>
      <c r="C72" s="12">
        <v>600</v>
      </c>
      <c r="D72" s="18">
        <v>42952</v>
      </c>
      <c r="E72" s="12">
        <f>5*0.5</f>
        <v>2.5</v>
      </c>
      <c r="F72" s="12">
        <f>4*0.1</f>
        <v>0.4</v>
      </c>
      <c r="G72" s="12"/>
      <c r="H72" s="12">
        <f t="shared" si="0"/>
        <v>2.9</v>
      </c>
      <c r="I72" s="9"/>
      <c r="J72" s="9"/>
      <c r="K72" s="9"/>
      <c r="L72" s="9"/>
      <c r="M72" s="9"/>
      <c r="N72" s="24"/>
      <c r="O72" s="9"/>
      <c r="P72" s="30"/>
      <c r="Q72" s="9"/>
      <c r="R72" s="9"/>
      <c r="U72" s="19"/>
      <c r="V72" s="20"/>
    </row>
    <row r="73" spans="1:22" ht="18">
      <c r="A73" s="15">
        <v>59</v>
      </c>
      <c r="B73" s="6" t="s">
        <v>21</v>
      </c>
      <c r="C73" s="12">
        <v>500</v>
      </c>
      <c r="D73" s="18">
        <v>42985</v>
      </c>
      <c r="E73" s="12">
        <f t="shared" ref="E73:E75" si="10">5*0.5</f>
        <v>2.5</v>
      </c>
      <c r="F73" s="12">
        <f t="shared" si="9"/>
        <v>0.4</v>
      </c>
      <c r="G73" s="12"/>
      <c r="H73" s="12">
        <f t="shared" si="0"/>
        <v>2.9</v>
      </c>
      <c r="I73" s="9"/>
      <c r="J73" s="9"/>
      <c r="K73" s="9"/>
      <c r="L73" s="9"/>
      <c r="M73" s="9"/>
      <c r="N73" s="24"/>
      <c r="O73" s="9"/>
      <c r="P73" s="30"/>
      <c r="Q73" s="9"/>
      <c r="R73" s="9"/>
      <c r="U73" s="19"/>
      <c r="V73" s="20"/>
    </row>
    <row r="74" spans="1:22" ht="18">
      <c r="A74" s="15">
        <v>60</v>
      </c>
      <c r="B74" s="6" t="s">
        <v>10</v>
      </c>
      <c r="C74" s="12">
        <v>1200</v>
      </c>
      <c r="D74" s="18">
        <v>42993</v>
      </c>
      <c r="E74" s="12">
        <f t="shared" si="10"/>
        <v>2.5</v>
      </c>
      <c r="F74" s="12">
        <f t="shared" si="9"/>
        <v>0.4</v>
      </c>
      <c r="G74" s="12"/>
      <c r="H74" s="12">
        <f t="shared" si="0"/>
        <v>2.9</v>
      </c>
      <c r="I74" s="9"/>
      <c r="J74" s="9"/>
      <c r="K74" s="9"/>
      <c r="L74" s="9"/>
      <c r="M74" s="9"/>
      <c r="N74" s="24"/>
      <c r="O74" s="9"/>
      <c r="P74" s="30"/>
      <c r="Q74" s="9"/>
      <c r="R74" s="9"/>
      <c r="U74" s="19"/>
      <c r="V74" s="20"/>
    </row>
    <row r="75" spans="1:22" ht="18">
      <c r="A75" s="15">
        <v>61</v>
      </c>
      <c r="B75" s="6" t="s">
        <v>23</v>
      </c>
      <c r="C75" s="12">
        <v>500</v>
      </c>
      <c r="D75" s="18">
        <v>42998</v>
      </c>
      <c r="E75" s="12">
        <f t="shared" si="10"/>
        <v>2.5</v>
      </c>
      <c r="F75" s="12">
        <f t="shared" si="9"/>
        <v>0.4</v>
      </c>
      <c r="G75" s="12"/>
      <c r="H75" s="12">
        <f t="shared" si="0"/>
        <v>2.9</v>
      </c>
      <c r="I75" s="9"/>
      <c r="J75" s="9"/>
      <c r="K75" s="9"/>
      <c r="L75" s="9"/>
      <c r="M75" s="9"/>
      <c r="N75" s="24"/>
      <c r="O75" s="9"/>
      <c r="P75" s="30"/>
      <c r="Q75" s="9"/>
      <c r="R75" s="9"/>
      <c r="U75" s="19"/>
      <c r="V75" s="20"/>
    </row>
    <row r="76" spans="1:22" ht="18">
      <c r="A76" s="15">
        <v>62</v>
      </c>
      <c r="B76" s="26" t="s">
        <v>87</v>
      </c>
      <c r="C76" s="12">
        <v>400</v>
      </c>
      <c r="D76" s="18">
        <v>43033</v>
      </c>
      <c r="E76" s="12">
        <f>10*0.5</f>
        <v>5</v>
      </c>
      <c r="F76" s="12">
        <f t="shared" si="9"/>
        <v>0.4</v>
      </c>
      <c r="G76" s="12"/>
      <c r="H76" s="12">
        <f t="shared" si="0"/>
        <v>5.4</v>
      </c>
      <c r="I76" s="25"/>
      <c r="J76" s="25"/>
      <c r="K76" s="25"/>
      <c r="L76" s="25"/>
      <c r="M76" s="25"/>
      <c r="N76" s="28"/>
      <c r="O76" s="25"/>
      <c r="P76" s="32"/>
      <c r="Q76" s="25"/>
      <c r="R76" s="25"/>
      <c r="U76" s="19"/>
    </row>
    <row r="77" spans="1:22" ht="18">
      <c r="A77" s="15">
        <v>63</v>
      </c>
      <c r="B77" s="13" t="s">
        <v>64</v>
      </c>
      <c r="C77" s="12" t="s">
        <v>81</v>
      </c>
      <c r="D77" s="18">
        <v>43214</v>
      </c>
      <c r="E77" s="12">
        <f t="shared" ref="E77:E80" si="11">20*0.5</f>
        <v>10</v>
      </c>
      <c r="F77" s="12">
        <f>3*0.1</f>
        <v>0.30000000000000004</v>
      </c>
      <c r="G77" s="12"/>
      <c r="H77" s="12">
        <f>E77+F77</f>
        <v>10.3</v>
      </c>
      <c r="I77" s="9"/>
      <c r="J77" s="9"/>
      <c r="K77" s="9"/>
      <c r="L77" s="9"/>
      <c r="M77" s="26"/>
      <c r="N77" s="27"/>
      <c r="O77" s="26"/>
      <c r="P77" s="33"/>
      <c r="Q77" s="26"/>
      <c r="R77" s="26"/>
      <c r="U77" s="20"/>
    </row>
    <row r="78" spans="1:22" ht="18">
      <c r="A78" s="15">
        <v>64</v>
      </c>
      <c r="B78" s="13" t="s">
        <v>62</v>
      </c>
      <c r="C78" s="12">
        <v>1750</v>
      </c>
      <c r="D78" s="18">
        <v>43354</v>
      </c>
      <c r="E78" s="12">
        <f>20*0.5</f>
        <v>10</v>
      </c>
      <c r="F78" s="12">
        <f t="shared" si="9"/>
        <v>0.4</v>
      </c>
      <c r="G78" s="12"/>
      <c r="H78" s="12">
        <f t="shared" si="0"/>
        <v>10.4</v>
      </c>
      <c r="I78" s="9"/>
      <c r="J78" s="9"/>
      <c r="K78" s="9"/>
      <c r="L78" s="9"/>
      <c r="M78" s="9"/>
      <c r="N78" s="9"/>
      <c r="O78" s="24"/>
      <c r="P78" s="9"/>
      <c r="Q78" s="9"/>
      <c r="R78" s="30"/>
    </row>
    <row r="79" spans="1:22" ht="18">
      <c r="A79" s="15">
        <v>65</v>
      </c>
      <c r="B79" s="13" t="s">
        <v>65</v>
      </c>
      <c r="C79" s="12">
        <v>390</v>
      </c>
      <c r="D79" s="18">
        <v>43339</v>
      </c>
      <c r="E79" s="12">
        <f t="shared" si="11"/>
        <v>10</v>
      </c>
      <c r="F79" s="12">
        <f>3*0.1</f>
        <v>0.30000000000000004</v>
      </c>
      <c r="G79" s="12"/>
      <c r="H79" s="12">
        <f t="shared" ref="H79:H94" si="12">E79+F79</f>
        <v>10.3</v>
      </c>
      <c r="I79" s="9"/>
      <c r="J79" s="9"/>
      <c r="K79" s="9"/>
      <c r="L79" s="9"/>
      <c r="M79" s="9"/>
      <c r="N79" s="9"/>
      <c r="O79" s="24"/>
      <c r="P79" s="9"/>
      <c r="Q79" s="9"/>
      <c r="R79" s="30"/>
    </row>
    <row r="80" spans="1:22" ht="18">
      <c r="A80" s="15">
        <v>66</v>
      </c>
      <c r="B80" s="13" t="s">
        <v>66</v>
      </c>
      <c r="C80" s="12">
        <v>731</v>
      </c>
      <c r="D80" s="18">
        <v>43089</v>
      </c>
      <c r="E80" s="12">
        <f t="shared" si="11"/>
        <v>10</v>
      </c>
      <c r="F80" s="12">
        <f>2*0.1</f>
        <v>0.2</v>
      </c>
      <c r="G80" s="12"/>
      <c r="H80" s="12">
        <f t="shared" si="12"/>
        <v>10.199999999999999</v>
      </c>
      <c r="I80" s="9"/>
      <c r="J80" s="9"/>
      <c r="K80" s="9"/>
      <c r="L80" s="9"/>
      <c r="M80" s="9"/>
      <c r="N80" s="9"/>
      <c r="O80" s="24"/>
      <c r="P80" s="9"/>
      <c r="Q80" s="9"/>
      <c r="R80" s="30"/>
    </row>
    <row r="81" spans="1:18" ht="18">
      <c r="A81" s="15">
        <v>67</v>
      </c>
      <c r="B81" s="13" t="s">
        <v>67</v>
      </c>
      <c r="C81" s="12">
        <v>250</v>
      </c>
      <c r="D81" s="18">
        <v>43353</v>
      </c>
      <c r="E81" s="12">
        <f>15*0.5</f>
        <v>7.5</v>
      </c>
      <c r="F81" s="12">
        <f>4*0.1</f>
        <v>0.4</v>
      </c>
      <c r="G81" s="12"/>
      <c r="H81" s="12">
        <f t="shared" si="12"/>
        <v>7.9</v>
      </c>
      <c r="I81" s="9"/>
      <c r="J81" s="9"/>
      <c r="K81" s="9"/>
      <c r="L81" s="9"/>
      <c r="M81" s="9"/>
      <c r="N81" s="9"/>
      <c r="O81" s="24"/>
      <c r="P81" s="9"/>
      <c r="Q81" s="9"/>
      <c r="R81" s="30"/>
    </row>
    <row r="82" spans="1:18" ht="18">
      <c r="A82" s="15">
        <v>68</v>
      </c>
      <c r="B82" s="13" t="s">
        <v>68</v>
      </c>
      <c r="C82" s="12">
        <v>1010</v>
      </c>
      <c r="D82" s="18">
        <v>43271</v>
      </c>
      <c r="E82" s="12">
        <f t="shared" ref="E82:E83" si="13">15*0.5</f>
        <v>7.5</v>
      </c>
      <c r="F82" s="12">
        <f>3*0.1</f>
        <v>0.30000000000000004</v>
      </c>
      <c r="G82" s="12"/>
      <c r="H82" s="12">
        <f t="shared" si="12"/>
        <v>7.8</v>
      </c>
      <c r="I82" s="9"/>
      <c r="J82" s="9"/>
      <c r="K82" s="9"/>
      <c r="L82" s="9"/>
      <c r="M82" s="9"/>
      <c r="N82" s="9"/>
      <c r="O82" s="24"/>
      <c r="P82" s="9"/>
      <c r="Q82" s="9"/>
      <c r="R82" s="30"/>
    </row>
    <row r="83" spans="1:18" ht="18">
      <c r="A83" s="15">
        <v>69</v>
      </c>
      <c r="B83" s="13" t="s">
        <v>63</v>
      </c>
      <c r="C83" s="12">
        <v>1010</v>
      </c>
      <c r="D83" s="18">
        <v>43354</v>
      </c>
      <c r="E83" s="12">
        <f t="shared" si="13"/>
        <v>7.5</v>
      </c>
      <c r="F83" s="12">
        <f>2*0.1</f>
        <v>0.2</v>
      </c>
      <c r="G83" s="12"/>
      <c r="H83" s="12">
        <f t="shared" si="12"/>
        <v>7.7</v>
      </c>
      <c r="I83" s="9"/>
      <c r="J83" s="9"/>
      <c r="K83" s="9"/>
      <c r="L83" s="9"/>
      <c r="M83" s="9"/>
      <c r="N83" s="9"/>
      <c r="O83" s="24"/>
      <c r="P83" s="9"/>
      <c r="Q83" s="9"/>
      <c r="R83" s="30"/>
    </row>
    <row r="84" spans="1:18" ht="18">
      <c r="A84" s="15">
        <v>70</v>
      </c>
      <c r="B84" s="13" t="s">
        <v>69</v>
      </c>
      <c r="C84" s="12" t="s">
        <v>82</v>
      </c>
      <c r="D84" s="18">
        <v>43074</v>
      </c>
      <c r="E84" s="12">
        <f>10*0.5</f>
        <v>5</v>
      </c>
      <c r="F84" s="12">
        <f>5*0.1</f>
        <v>0.5</v>
      </c>
      <c r="G84" s="12"/>
      <c r="H84" s="12">
        <f t="shared" si="12"/>
        <v>5.5</v>
      </c>
      <c r="I84" s="9"/>
      <c r="J84" s="9"/>
      <c r="K84" s="9"/>
      <c r="L84" s="9"/>
      <c r="M84" s="9"/>
      <c r="N84" s="9"/>
      <c r="O84" s="24"/>
      <c r="P84" s="9"/>
      <c r="Q84" s="9"/>
      <c r="R84" s="30"/>
    </row>
    <row r="85" spans="1:18" ht="18">
      <c r="A85" s="15">
        <v>71</v>
      </c>
      <c r="B85" s="13" t="s">
        <v>70</v>
      </c>
      <c r="C85" s="12">
        <v>510</v>
      </c>
      <c r="D85" s="18">
        <v>42991</v>
      </c>
      <c r="E85" s="12">
        <f t="shared" ref="E85:E94" si="14">10*0.5</f>
        <v>5</v>
      </c>
      <c r="F85" s="12">
        <f>4*0.1</f>
        <v>0.4</v>
      </c>
      <c r="G85" s="12"/>
      <c r="H85" s="12">
        <f t="shared" si="12"/>
        <v>5.4</v>
      </c>
      <c r="I85" s="9"/>
      <c r="J85" s="9"/>
      <c r="K85" s="9"/>
      <c r="L85" s="9"/>
      <c r="M85" s="9"/>
      <c r="N85" s="9"/>
      <c r="O85" s="24"/>
      <c r="P85" s="9"/>
      <c r="Q85" s="9"/>
      <c r="R85" s="30"/>
    </row>
    <row r="86" spans="1:18" ht="18">
      <c r="A86" s="15">
        <v>72</v>
      </c>
      <c r="B86" s="13" t="s">
        <v>71</v>
      </c>
      <c r="C86" s="12" t="s">
        <v>83</v>
      </c>
      <c r="D86" s="18">
        <v>43080</v>
      </c>
      <c r="E86" s="12">
        <f t="shared" si="14"/>
        <v>5</v>
      </c>
      <c r="F86" s="12">
        <f t="shared" ref="F86:F89" si="15">4*0.1</f>
        <v>0.4</v>
      </c>
      <c r="G86" s="12"/>
      <c r="H86" s="12">
        <f t="shared" si="12"/>
        <v>5.4</v>
      </c>
      <c r="I86" s="9"/>
      <c r="J86" s="9"/>
      <c r="K86" s="9"/>
      <c r="L86" s="9"/>
      <c r="M86" s="9"/>
      <c r="N86" s="9"/>
      <c r="O86" s="24"/>
      <c r="P86" s="9"/>
      <c r="Q86" s="9"/>
      <c r="R86" s="30"/>
    </row>
    <row r="87" spans="1:18" ht="18">
      <c r="A87" s="15">
        <v>73</v>
      </c>
      <c r="B87" s="13" t="s">
        <v>72</v>
      </c>
      <c r="C87" s="12">
        <v>300</v>
      </c>
      <c r="D87" s="18">
        <v>43152</v>
      </c>
      <c r="E87" s="12">
        <f t="shared" si="14"/>
        <v>5</v>
      </c>
      <c r="F87" s="12">
        <f t="shared" si="15"/>
        <v>0.4</v>
      </c>
      <c r="G87" s="12"/>
      <c r="H87" s="12">
        <f t="shared" si="12"/>
        <v>5.4</v>
      </c>
      <c r="I87" s="9"/>
      <c r="J87" s="9"/>
      <c r="K87" s="9"/>
      <c r="L87" s="9"/>
      <c r="M87" s="9"/>
      <c r="N87" s="9"/>
      <c r="O87" s="24"/>
      <c r="P87" s="9"/>
      <c r="Q87" s="9"/>
      <c r="R87" s="30"/>
    </row>
    <row r="88" spans="1:18" ht="18">
      <c r="A88" s="15">
        <v>74</v>
      </c>
      <c r="B88" s="13" t="s">
        <v>73</v>
      </c>
      <c r="C88" s="12">
        <v>1130</v>
      </c>
      <c r="D88" s="18">
        <v>43334</v>
      </c>
      <c r="E88" s="12">
        <f t="shared" si="14"/>
        <v>5</v>
      </c>
      <c r="F88" s="12">
        <f t="shared" si="15"/>
        <v>0.4</v>
      </c>
      <c r="G88" s="12"/>
      <c r="H88" s="12">
        <f t="shared" si="12"/>
        <v>5.4</v>
      </c>
      <c r="I88" s="9"/>
      <c r="J88" s="9"/>
      <c r="K88" s="9"/>
      <c r="L88" s="9"/>
      <c r="M88" s="9"/>
      <c r="N88" s="9"/>
      <c r="O88" s="24"/>
      <c r="P88" s="9"/>
      <c r="Q88" s="9"/>
      <c r="R88" s="30"/>
    </row>
    <row r="89" spans="1:18" ht="18">
      <c r="A89" s="15">
        <v>75</v>
      </c>
      <c r="B89" s="13" t="s">
        <v>74</v>
      </c>
      <c r="C89" s="12">
        <v>633</v>
      </c>
      <c r="D89" s="18">
        <v>43334</v>
      </c>
      <c r="E89" s="12">
        <f t="shared" si="14"/>
        <v>5</v>
      </c>
      <c r="F89" s="12">
        <f t="shared" si="15"/>
        <v>0.4</v>
      </c>
      <c r="G89" s="12"/>
      <c r="H89" s="12">
        <f t="shared" si="12"/>
        <v>5.4</v>
      </c>
      <c r="I89" s="9"/>
      <c r="J89" s="9"/>
      <c r="K89" s="9"/>
      <c r="L89" s="9"/>
      <c r="M89" s="9"/>
      <c r="N89" s="9"/>
      <c r="O89" s="24"/>
      <c r="P89" s="9"/>
      <c r="Q89" s="9"/>
      <c r="R89" s="30"/>
    </row>
    <row r="90" spans="1:18" ht="18">
      <c r="A90" s="15">
        <v>76</v>
      </c>
      <c r="B90" s="13" t="s">
        <v>75</v>
      </c>
      <c r="C90" s="12" t="s">
        <v>84</v>
      </c>
      <c r="D90" s="18">
        <v>43231</v>
      </c>
      <c r="E90" s="12">
        <f t="shared" si="14"/>
        <v>5</v>
      </c>
      <c r="F90" s="12">
        <f>3*0.1</f>
        <v>0.30000000000000004</v>
      </c>
      <c r="G90" s="12"/>
      <c r="H90" s="12">
        <f t="shared" si="12"/>
        <v>5.3</v>
      </c>
      <c r="I90" s="9"/>
      <c r="J90" s="9"/>
      <c r="K90" s="9"/>
      <c r="L90" s="9"/>
      <c r="M90" s="9"/>
      <c r="N90" s="9"/>
      <c r="O90" s="24"/>
      <c r="P90" s="9"/>
      <c r="Q90" s="9"/>
      <c r="R90" s="30"/>
    </row>
    <row r="91" spans="1:18" ht="18">
      <c r="A91" s="15">
        <v>77</v>
      </c>
      <c r="B91" s="13" t="s">
        <v>76</v>
      </c>
      <c r="C91" s="12" t="s">
        <v>85</v>
      </c>
      <c r="D91" s="18">
        <v>43110</v>
      </c>
      <c r="E91" s="12">
        <f t="shared" si="14"/>
        <v>5</v>
      </c>
      <c r="F91" s="12">
        <f>2*0.1</f>
        <v>0.2</v>
      </c>
      <c r="G91" s="12"/>
      <c r="H91" s="12">
        <f t="shared" si="12"/>
        <v>5.2</v>
      </c>
      <c r="I91" s="9"/>
      <c r="J91" s="9"/>
      <c r="K91" s="9"/>
      <c r="L91" s="9"/>
      <c r="M91" s="9"/>
      <c r="N91" s="9"/>
      <c r="O91" s="24"/>
      <c r="P91" s="9"/>
      <c r="Q91" s="9"/>
      <c r="R91" s="30"/>
    </row>
    <row r="92" spans="1:18" ht="18">
      <c r="A92" s="15">
        <v>78</v>
      </c>
      <c r="B92" s="13" t="s">
        <v>77</v>
      </c>
      <c r="C92" s="12">
        <v>550</v>
      </c>
      <c r="D92" s="18">
        <v>43136</v>
      </c>
      <c r="E92" s="12">
        <f t="shared" si="14"/>
        <v>5</v>
      </c>
      <c r="F92" s="12">
        <f>1*0.1</f>
        <v>0.1</v>
      </c>
      <c r="G92" s="12"/>
      <c r="H92" s="12">
        <f t="shared" si="12"/>
        <v>5.0999999999999996</v>
      </c>
      <c r="I92" s="9"/>
      <c r="J92" s="9"/>
      <c r="K92" s="9"/>
      <c r="L92" s="9"/>
      <c r="M92" s="9"/>
      <c r="N92" s="9"/>
      <c r="O92" s="24"/>
      <c r="P92" s="9"/>
      <c r="Q92" s="9"/>
      <c r="R92" s="30"/>
    </row>
    <row r="93" spans="1:18" ht="18">
      <c r="A93" s="15">
        <v>79</v>
      </c>
      <c r="B93" s="13" t="s">
        <v>78</v>
      </c>
      <c r="C93" s="12">
        <v>402</v>
      </c>
      <c r="D93" s="18">
        <v>43376</v>
      </c>
      <c r="E93" s="12">
        <f t="shared" si="14"/>
        <v>5</v>
      </c>
      <c r="F93" s="12">
        <f>4*0.1</f>
        <v>0.4</v>
      </c>
      <c r="G93" s="12"/>
      <c r="H93" s="12">
        <f t="shared" si="12"/>
        <v>5.4</v>
      </c>
      <c r="I93" s="9"/>
      <c r="J93" s="9"/>
      <c r="K93" s="9"/>
      <c r="L93" s="9"/>
      <c r="M93" s="9"/>
      <c r="N93" s="9"/>
      <c r="O93" s="24"/>
      <c r="P93" s="9"/>
      <c r="Q93" s="9"/>
      <c r="R93" s="30"/>
    </row>
    <row r="94" spans="1:18" ht="18">
      <c r="A94" s="15">
        <v>80</v>
      </c>
      <c r="B94" s="13" t="s">
        <v>79</v>
      </c>
      <c r="C94" s="12">
        <v>2000</v>
      </c>
      <c r="D94" s="18">
        <v>43376</v>
      </c>
      <c r="E94" s="12">
        <f t="shared" si="14"/>
        <v>5</v>
      </c>
      <c r="F94" s="12">
        <f>2*0.1</f>
        <v>0.2</v>
      </c>
      <c r="G94" s="12"/>
      <c r="H94" s="12">
        <f t="shared" si="12"/>
        <v>5.2</v>
      </c>
      <c r="I94" s="9"/>
      <c r="J94" s="9"/>
      <c r="K94" s="9"/>
      <c r="L94" s="9"/>
      <c r="M94" s="9"/>
      <c r="N94" s="9"/>
      <c r="O94" s="24"/>
      <c r="P94" s="9"/>
      <c r="Q94" s="9"/>
      <c r="R94" s="30"/>
    </row>
    <row r="95" spans="1:18" ht="18">
      <c r="A95" s="15">
        <v>81</v>
      </c>
      <c r="B95" s="13" t="s">
        <v>80</v>
      </c>
      <c r="C95" s="12">
        <v>440</v>
      </c>
      <c r="D95" s="18">
        <v>43384</v>
      </c>
      <c r="E95" s="12">
        <f>5*0.5</f>
        <v>2.5</v>
      </c>
      <c r="F95" s="12">
        <f>3*0.1</f>
        <v>0.30000000000000004</v>
      </c>
      <c r="G95" s="12"/>
      <c r="H95" s="12">
        <f t="shared" ref="H95" si="16">E95+F95</f>
        <v>2.8</v>
      </c>
      <c r="I95" s="9"/>
      <c r="J95" s="9"/>
      <c r="K95" s="9"/>
      <c r="L95" s="9"/>
      <c r="M95" s="9"/>
      <c r="N95" s="9"/>
      <c r="O95" s="24"/>
      <c r="P95" s="9"/>
      <c r="Q95" s="9"/>
      <c r="R95" s="30"/>
    </row>
    <row r="96" spans="1:18" ht="18">
      <c r="A96" s="15">
        <v>82</v>
      </c>
      <c r="B96" s="35" t="s">
        <v>107</v>
      </c>
      <c r="C96" s="12">
        <v>800</v>
      </c>
      <c r="D96" s="37">
        <v>43703</v>
      </c>
      <c r="E96" s="12">
        <v>7.5</v>
      </c>
      <c r="F96" s="12">
        <v>0.4</v>
      </c>
      <c r="G96" s="12">
        <v>6</v>
      </c>
      <c r="H96" s="12">
        <f>E96+F96+G96</f>
        <v>13.9</v>
      </c>
      <c r="I96" s="9"/>
      <c r="J96" s="9"/>
      <c r="K96" s="9"/>
      <c r="L96" s="9"/>
      <c r="M96" s="9"/>
      <c r="N96" s="9"/>
      <c r="O96" s="30"/>
      <c r="P96" s="24"/>
      <c r="Q96" s="9"/>
      <c r="R96" s="30"/>
    </row>
    <row r="97" spans="1:18" ht="18">
      <c r="A97" s="15">
        <v>83</v>
      </c>
      <c r="B97" s="35" t="s">
        <v>108</v>
      </c>
      <c r="C97" s="12">
        <v>900</v>
      </c>
      <c r="D97" s="37">
        <v>43703</v>
      </c>
      <c r="E97" s="12">
        <v>7.5</v>
      </c>
      <c r="F97" s="12">
        <v>0.4</v>
      </c>
      <c r="G97" s="12">
        <v>6</v>
      </c>
      <c r="H97" s="12">
        <f t="shared" ref="H97:H123" si="17">E97+F97+G97</f>
        <v>13.9</v>
      </c>
      <c r="I97" s="9"/>
      <c r="J97" s="9"/>
      <c r="K97" s="9"/>
      <c r="L97" s="9"/>
      <c r="M97" s="9"/>
      <c r="N97" s="9"/>
      <c r="O97" s="30"/>
      <c r="P97" s="24"/>
      <c r="Q97" s="9"/>
      <c r="R97" s="30"/>
    </row>
    <row r="98" spans="1:18" ht="18">
      <c r="A98" s="15">
        <v>84</v>
      </c>
      <c r="B98" s="35" t="s">
        <v>109</v>
      </c>
      <c r="C98" s="12">
        <v>1000</v>
      </c>
      <c r="D98" s="37">
        <v>43738</v>
      </c>
      <c r="E98" s="12">
        <v>7.5</v>
      </c>
      <c r="F98" s="12">
        <v>0.4</v>
      </c>
      <c r="G98" s="12">
        <v>6</v>
      </c>
      <c r="H98" s="12">
        <f t="shared" si="17"/>
        <v>13.9</v>
      </c>
      <c r="I98" s="9"/>
      <c r="J98" s="9"/>
      <c r="K98" s="9"/>
      <c r="L98" s="9"/>
      <c r="M98" s="9"/>
      <c r="N98" s="9"/>
      <c r="O98" s="30"/>
      <c r="P98" s="24"/>
      <c r="Q98" s="9"/>
      <c r="R98" s="30"/>
    </row>
    <row r="99" spans="1:18" ht="18">
      <c r="A99" s="15">
        <v>85</v>
      </c>
      <c r="B99" s="36" t="s">
        <v>110</v>
      </c>
      <c r="C99" s="12">
        <v>630</v>
      </c>
      <c r="D99" s="37">
        <v>43724</v>
      </c>
      <c r="E99" s="12">
        <v>7.5</v>
      </c>
      <c r="F99" s="12">
        <v>0.3</v>
      </c>
      <c r="G99" s="12">
        <v>6</v>
      </c>
      <c r="H99" s="12">
        <f t="shared" si="17"/>
        <v>13.8</v>
      </c>
      <c r="I99" s="9"/>
      <c r="J99" s="9"/>
      <c r="K99" s="9"/>
      <c r="L99" s="9"/>
      <c r="M99" s="9"/>
      <c r="N99" s="9"/>
      <c r="O99" s="30"/>
      <c r="P99" s="24"/>
      <c r="Q99" s="9"/>
      <c r="R99" s="30"/>
    </row>
    <row r="100" spans="1:18" ht="18">
      <c r="A100" s="15">
        <v>86</v>
      </c>
      <c r="B100" s="36" t="s">
        <v>111</v>
      </c>
      <c r="C100" s="12">
        <v>460</v>
      </c>
      <c r="D100" s="37">
        <v>43724</v>
      </c>
      <c r="E100" s="12">
        <v>7.5</v>
      </c>
      <c r="F100" s="12">
        <v>0.3</v>
      </c>
      <c r="G100" s="12">
        <v>6</v>
      </c>
      <c r="H100" s="12">
        <f t="shared" si="17"/>
        <v>13.8</v>
      </c>
      <c r="I100" s="9"/>
      <c r="J100" s="9"/>
      <c r="K100" s="9"/>
      <c r="L100" s="9"/>
      <c r="M100" s="9"/>
      <c r="N100" s="9"/>
      <c r="O100" s="30"/>
      <c r="P100" s="24"/>
      <c r="Q100" s="9"/>
      <c r="R100" s="30"/>
    </row>
    <row r="101" spans="1:18" ht="18">
      <c r="A101" s="15">
        <v>87</v>
      </c>
      <c r="B101" s="35" t="s">
        <v>112</v>
      </c>
      <c r="C101" s="12">
        <v>1300</v>
      </c>
      <c r="D101" s="37">
        <v>43738</v>
      </c>
      <c r="E101" s="12">
        <v>7.5</v>
      </c>
      <c r="F101" s="12">
        <v>0.2</v>
      </c>
      <c r="G101" s="12">
        <v>6</v>
      </c>
      <c r="H101" s="12">
        <f t="shared" si="17"/>
        <v>13.7</v>
      </c>
      <c r="I101" s="9"/>
      <c r="J101" s="9"/>
      <c r="K101" s="9"/>
      <c r="L101" s="9"/>
      <c r="M101" s="9"/>
      <c r="N101" s="9"/>
      <c r="O101" s="30"/>
      <c r="P101" s="24"/>
      <c r="Q101" s="9"/>
      <c r="R101" s="30"/>
    </row>
    <row r="102" spans="1:18" ht="18.75" customHeight="1">
      <c r="A102" s="15">
        <v>88</v>
      </c>
      <c r="B102" s="35" t="s">
        <v>113</v>
      </c>
      <c r="C102" s="12">
        <v>1300</v>
      </c>
      <c r="D102" s="37">
        <v>43738</v>
      </c>
      <c r="E102" s="12">
        <v>5</v>
      </c>
      <c r="F102" s="12">
        <v>0.3</v>
      </c>
      <c r="G102" s="12">
        <v>8</v>
      </c>
      <c r="H102" s="12">
        <f t="shared" si="17"/>
        <v>13.3</v>
      </c>
      <c r="I102" s="9"/>
      <c r="J102" s="9"/>
      <c r="K102" s="9"/>
      <c r="L102" s="9"/>
      <c r="M102" s="9"/>
      <c r="N102" s="9"/>
      <c r="O102" s="30"/>
      <c r="P102" s="24"/>
      <c r="Q102" s="9"/>
      <c r="R102" s="30"/>
    </row>
    <row r="103" spans="1:18" ht="18">
      <c r="A103" s="15">
        <v>89</v>
      </c>
      <c r="B103" s="36" t="s">
        <v>114</v>
      </c>
      <c r="C103" s="12">
        <v>700</v>
      </c>
      <c r="D103" s="37">
        <v>43733</v>
      </c>
      <c r="E103" s="12">
        <v>5</v>
      </c>
      <c r="F103" s="12">
        <v>0.4</v>
      </c>
      <c r="G103" s="12">
        <v>6</v>
      </c>
      <c r="H103" s="12">
        <f t="shared" si="17"/>
        <v>11.4</v>
      </c>
      <c r="I103" s="9"/>
      <c r="J103" s="9"/>
      <c r="K103" s="9"/>
      <c r="L103" s="9"/>
      <c r="M103" s="9"/>
      <c r="N103" s="9"/>
      <c r="O103" s="30"/>
      <c r="P103" s="24"/>
      <c r="Q103" s="9"/>
      <c r="R103" s="30"/>
    </row>
    <row r="104" spans="1:18" ht="18">
      <c r="A104" s="15">
        <v>90</v>
      </c>
      <c r="B104" s="36" t="s">
        <v>115</v>
      </c>
      <c r="C104" s="12">
        <v>900</v>
      </c>
      <c r="D104" s="37">
        <v>43733</v>
      </c>
      <c r="E104" s="12">
        <v>5</v>
      </c>
      <c r="F104" s="12">
        <v>0.4</v>
      </c>
      <c r="G104" s="12">
        <v>6</v>
      </c>
      <c r="H104" s="12">
        <f t="shared" si="17"/>
        <v>11.4</v>
      </c>
      <c r="I104" s="9"/>
      <c r="J104" s="9"/>
      <c r="K104" s="9"/>
      <c r="L104" s="9"/>
      <c r="M104" s="9"/>
      <c r="N104" s="9"/>
      <c r="O104" s="30"/>
      <c r="P104" s="24"/>
      <c r="Q104" s="9"/>
      <c r="R104" s="30"/>
    </row>
    <row r="105" spans="1:18" ht="18">
      <c r="A105" s="15">
        <v>91</v>
      </c>
      <c r="B105" s="35" t="s">
        <v>116</v>
      </c>
      <c r="C105" s="12">
        <v>950</v>
      </c>
      <c r="D105" s="37">
        <v>43735</v>
      </c>
      <c r="E105" s="12">
        <v>5</v>
      </c>
      <c r="F105" s="12">
        <v>0.4</v>
      </c>
      <c r="G105" s="12">
        <v>6</v>
      </c>
      <c r="H105" s="12">
        <f t="shared" si="17"/>
        <v>11.4</v>
      </c>
      <c r="I105" s="9"/>
      <c r="J105" s="9"/>
      <c r="K105" s="9"/>
      <c r="L105" s="9"/>
      <c r="M105" s="9"/>
      <c r="N105" s="9"/>
      <c r="O105" s="30"/>
      <c r="P105" s="24"/>
      <c r="Q105" s="9"/>
      <c r="R105" s="30"/>
    </row>
    <row r="106" spans="1:18" ht="22.5" customHeight="1">
      <c r="A106" s="15">
        <v>92</v>
      </c>
      <c r="B106" s="35" t="s">
        <v>117</v>
      </c>
      <c r="C106" s="12">
        <v>700</v>
      </c>
      <c r="D106" s="37">
        <v>43735</v>
      </c>
      <c r="E106" s="12">
        <v>5</v>
      </c>
      <c r="F106" s="12">
        <v>0.4</v>
      </c>
      <c r="G106" s="12">
        <v>6</v>
      </c>
      <c r="H106" s="12">
        <f t="shared" si="17"/>
        <v>11.4</v>
      </c>
      <c r="I106" s="9"/>
      <c r="J106" s="9"/>
      <c r="K106" s="9"/>
      <c r="L106" s="9"/>
      <c r="M106" s="9"/>
      <c r="N106" s="9"/>
      <c r="O106" s="30"/>
      <c r="P106" s="24"/>
      <c r="Q106" s="9"/>
      <c r="R106" s="30"/>
    </row>
    <row r="107" spans="1:18" ht="20.25" customHeight="1">
      <c r="A107" s="15">
        <v>93</v>
      </c>
      <c r="B107" s="35" t="s">
        <v>118</v>
      </c>
      <c r="C107" s="12">
        <v>1100</v>
      </c>
      <c r="D107" s="37">
        <v>43644</v>
      </c>
      <c r="E107" s="12">
        <v>5</v>
      </c>
      <c r="F107" s="12">
        <v>0.3</v>
      </c>
      <c r="G107" s="12">
        <v>6</v>
      </c>
      <c r="H107" s="12">
        <f t="shared" si="17"/>
        <v>11.3</v>
      </c>
      <c r="I107" s="9"/>
      <c r="J107" s="9"/>
      <c r="K107" s="9"/>
      <c r="L107" s="9"/>
      <c r="M107" s="9"/>
      <c r="N107" s="9"/>
      <c r="O107" s="30"/>
      <c r="P107" s="24"/>
      <c r="Q107" s="9"/>
      <c r="R107" s="30"/>
    </row>
    <row r="108" spans="1:18" ht="18">
      <c r="A108" s="15">
        <v>94</v>
      </c>
      <c r="B108" s="35" t="s">
        <v>119</v>
      </c>
      <c r="C108" s="12">
        <v>1100</v>
      </c>
      <c r="D108" s="37">
        <v>43689</v>
      </c>
      <c r="E108" s="12">
        <v>5</v>
      </c>
      <c r="F108" s="12">
        <v>0.3</v>
      </c>
      <c r="G108" s="12">
        <v>6</v>
      </c>
      <c r="H108" s="12">
        <f t="shared" si="17"/>
        <v>11.3</v>
      </c>
      <c r="I108" s="9"/>
      <c r="J108" s="9"/>
      <c r="K108" s="9"/>
      <c r="L108" s="9"/>
      <c r="M108" s="9"/>
      <c r="N108" s="9"/>
      <c r="O108" s="30"/>
      <c r="P108" s="24"/>
      <c r="Q108" s="9"/>
      <c r="R108" s="30"/>
    </row>
    <row r="109" spans="1:18" ht="18">
      <c r="A109" s="15">
        <v>95</v>
      </c>
      <c r="B109" s="36" t="s">
        <v>120</v>
      </c>
      <c r="C109" s="12">
        <v>800</v>
      </c>
      <c r="D109" s="38">
        <v>43714</v>
      </c>
      <c r="E109" s="12">
        <v>5</v>
      </c>
      <c r="F109" s="12">
        <v>0.3</v>
      </c>
      <c r="G109" s="12">
        <v>6</v>
      </c>
      <c r="H109" s="12">
        <f t="shared" si="17"/>
        <v>11.3</v>
      </c>
      <c r="I109" s="9"/>
      <c r="J109" s="9"/>
      <c r="K109" s="9"/>
      <c r="L109" s="9"/>
      <c r="M109" s="9"/>
      <c r="N109" s="9"/>
      <c r="O109" s="30"/>
      <c r="P109" s="24"/>
      <c r="Q109" s="9"/>
      <c r="R109" s="30"/>
    </row>
    <row r="110" spans="1:18" ht="21" customHeight="1">
      <c r="A110" s="15">
        <v>96</v>
      </c>
      <c r="B110" s="36" t="s">
        <v>121</v>
      </c>
      <c r="C110" s="12">
        <v>550</v>
      </c>
      <c r="D110" s="37">
        <v>43719</v>
      </c>
      <c r="E110" s="12">
        <v>5</v>
      </c>
      <c r="F110" s="12">
        <v>0.3</v>
      </c>
      <c r="G110" s="12">
        <v>6</v>
      </c>
      <c r="H110" s="12">
        <f t="shared" si="17"/>
        <v>11.3</v>
      </c>
      <c r="I110" s="9"/>
      <c r="J110" s="9"/>
      <c r="K110" s="9"/>
      <c r="L110" s="9"/>
      <c r="M110" s="9"/>
      <c r="N110" s="9"/>
      <c r="O110" s="30"/>
      <c r="P110" s="24"/>
      <c r="Q110" s="9"/>
      <c r="R110" s="30"/>
    </row>
    <row r="111" spans="1:18" ht="18">
      <c r="A111" s="15">
        <v>97</v>
      </c>
      <c r="B111" s="36" t="s">
        <v>122</v>
      </c>
      <c r="C111" s="12">
        <v>600</v>
      </c>
      <c r="D111" s="37">
        <v>43725</v>
      </c>
      <c r="E111" s="12">
        <v>5</v>
      </c>
      <c r="F111" s="12">
        <v>0.2</v>
      </c>
      <c r="G111" s="12">
        <v>6</v>
      </c>
      <c r="H111" s="12">
        <f t="shared" si="17"/>
        <v>11.2</v>
      </c>
      <c r="I111" s="9"/>
      <c r="J111" s="9"/>
      <c r="K111" s="9"/>
      <c r="L111" s="9"/>
      <c r="M111" s="9"/>
      <c r="N111" s="9"/>
      <c r="O111" s="30"/>
      <c r="P111" s="9"/>
      <c r="Q111" s="9"/>
      <c r="R111" s="24"/>
    </row>
    <row r="112" spans="1:18" ht="18">
      <c r="A112" s="15">
        <v>98</v>
      </c>
      <c r="B112" s="35" t="s">
        <v>123</v>
      </c>
      <c r="C112" s="12">
        <v>1400</v>
      </c>
      <c r="D112" s="37">
        <v>43735</v>
      </c>
      <c r="E112" s="12">
        <v>5</v>
      </c>
      <c r="F112" s="12">
        <v>0.2</v>
      </c>
      <c r="G112" s="12">
        <v>6</v>
      </c>
      <c r="H112" s="12">
        <f t="shared" si="17"/>
        <v>11.2</v>
      </c>
      <c r="I112" s="9"/>
      <c r="J112" s="9"/>
      <c r="K112" s="9"/>
      <c r="L112" s="9"/>
      <c r="M112" s="9"/>
      <c r="N112" s="9"/>
      <c r="O112" s="30"/>
      <c r="P112" s="9"/>
      <c r="Q112" s="9"/>
      <c r="R112" s="24"/>
    </row>
    <row r="113" spans="1:18" ht="18">
      <c r="A113" s="15">
        <v>99</v>
      </c>
      <c r="B113" s="35" t="s">
        <v>124</v>
      </c>
      <c r="C113" s="12">
        <v>400</v>
      </c>
      <c r="D113" s="37">
        <v>43711</v>
      </c>
      <c r="E113" s="12">
        <v>2.5</v>
      </c>
      <c r="F113" s="12">
        <v>0.4</v>
      </c>
      <c r="G113" s="12">
        <v>6</v>
      </c>
      <c r="H113" s="12">
        <f t="shared" si="17"/>
        <v>8.9</v>
      </c>
      <c r="I113" s="9"/>
      <c r="J113" s="9"/>
      <c r="K113" s="9"/>
      <c r="L113" s="9"/>
      <c r="M113" s="9"/>
      <c r="N113" s="9"/>
      <c r="O113" s="30"/>
      <c r="P113" s="9"/>
      <c r="Q113" s="9"/>
      <c r="R113" s="24"/>
    </row>
    <row r="114" spans="1:18" ht="18">
      <c r="A114" s="15">
        <v>100</v>
      </c>
      <c r="B114" s="35" t="s">
        <v>125</v>
      </c>
      <c r="C114" s="12">
        <v>310</v>
      </c>
      <c r="D114" s="37">
        <v>43735</v>
      </c>
      <c r="E114" s="12">
        <v>2.5</v>
      </c>
      <c r="F114" s="12">
        <v>0.4</v>
      </c>
      <c r="G114" s="12">
        <v>6</v>
      </c>
      <c r="H114" s="12">
        <f t="shared" si="17"/>
        <v>8.9</v>
      </c>
      <c r="I114" s="9"/>
      <c r="J114" s="9"/>
      <c r="K114" s="9"/>
      <c r="L114" s="9"/>
      <c r="M114" s="9"/>
      <c r="N114" s="9"/>
      <c r="O114" s="30"/>
      <c r="P114" s="9"/>
      <c r="Q114" s="9"/>
      <c r="R114" s="24"/>
    </row>
    <row r="115" spans="1:18" ht="18">
      <c r="A115" s="15">
        <v>101</v>
      </c>
      <c r="B115" s="35" t="s">
        <v>126</v>
      </c>
      <c r="C115" s="12">
        <v>1200</v>
      </c>
      <c r="D115" s="37">
        <v>43738</v>
      </c>
      <c r="E115" s="12">
        <v>2.5</v>
      </c>
      <c r="F115" s="12">
        <v>0.4</v>
      </c>
      <c r="G115" s="12">
        <v>6</v>
      </c>
      <c r="H115" s="12">
        <f t="shared" si="17"/>
        <v>8.9</v>
      </c>
      <c r="I115" s="9"/>
      <c r="J115" s="9"/>
      <c r="K115" s="9"/>
      <c r="L115" s="9"/>
      <c r="M115" s="9"/>
      <c r="N115" s="9"/>
      <c r="O115" s="30"/>
      <c r="P115" s="9"/>
      <c r="Q115" s="9"/>
      <c r="R115" s="24"/>
    </row>
    <row r="116" spans="1:18" ht="21" customHeight="1">
      <c r="A116" s="15">
        <v>102</v>
      </c>
      <c r="B116" s="35" t="s">
        <v>127</v>
      </c>
      <c r="C116" s="12">
        <v>550</v>
      </c>
      <c r="D116" s="37">
        <v>43738</v>
      </c>
      <c r="E116" s="12">
        <v>2.5</v>
      </c>
      <c r="F116" s="12">
        <v>0.4</v>
      </c>
      <c r="G116" s="12">
        <v>6</v>
      </c>
      <c r="H116" s="12">
        <f t="shared" si="17"/>
        <v>8.9</v>
      </c>
      <c r="I116" s="9"/>
      <c r="J116" s="9"/>
      <c r="K116" s="9"/>
      <c r="L116" s="9"/>
      <c r="M116" s="9"/>
      <c r="N116" s="9"/>
      <c r="O116" s="30"/>
      <c r="P116" s="9"/>
      <c r="Q116" s="9"/>
      <c r="R116" s="24"/>
    </row>
    <row r="117" spans="1:18" ht="18" customHeight="1">
      <c r="A117" s="15">
        <v>103</v>
      </c>
      <c r="B117" s="35" t="s">
        <v>128</v>
      </c>
      <c r="C117" s="12">
        <v>450</v>
      </c>
      <c r="D117" s="37">
        <v>43733</v>
      </c>
      <c r="E117" s="12">
        <v>2.5</v>
      </c>
      <c r="F117" s="12">
        <v>0.3</v>
      </c>
      <c r="G117" s="12">
        <v>6</v>
      </c>
      <c r="H117" s="12">
        <f t="shared" si="17"/>
        <v>8.8000000000000007</v>
      </c>
      <c r="I117" s="9"/>
      <c r="J117" s="9"/>
      <c r="K117" s="9"/>
      <c r="L117" s="9"/>
      <c r="M117" s="9"/>
      <c r="N117" s="9"/>
      <c r="O117" s="30"/>
      <c r="P117" s="9"/>
      <c r="Q117" s="9"/>
      <c r="R117" s="24"/>
    </row>
    <row r="118" spans="1:18" ht="18">
      <c r="A118" s="15">
        <v>104</v>
      </c>
      <c r="B118" s="35" t="s">
        <v>129</v>
      </c>
      <c r="C118" s="12">
        <v>700</v>
      </c>
      <c r="D118" s="37">
        <v>43735</v>
      </c>
      <c r="E118" s="12">
        <v>2.5</v>
      </c>
      <c r="F118" s="12">
        <v>0.3</v>
      </c>
      <c r="G118" s="12">
        <v>6</v>
      </c>
      <c r="H118" s="12">
        <f t="shared" si="17"/>
        <v>8.8000000000000007</v>
      </c>
      <c r="I118" s="9"/>
      <c r="J118" s="9"/>
      <c r="K118" s="9"/>
      <c r="L118" s="9"/>
      <c r="M118" s="9"/>
      <c r="N118" s="9"/>
      <c r="O118" s="30"/>
      <c r="P118" s="9"/>
      <c r="Q118" s="9"/>
      <c r="R118" s="24"/>
    </row>
    <row r="119" spans="1:18" ht="22.5" customHeight="1">
      <c r="A119" s="15">
        <v>105</v>
      </c>
      <c r="B119" s="35" t="s">
        <v>130</v>
      </c>
      <c r="C119" s="12">
        <v>850</v>
      </c>
      <c r="D119" s="37">
        <v>43738</v>
      </c>
      <c r="E119" s="12">
        <v>2.5</v>
      </c>
      <c r="F119" s="12">
        <v>0.3</v>
      </c>
      <c r="G119" s="12">
        <v>6</v>
      </c>
      <c r="H119" s="12">
        <f t="shared" si="17"/>
        <v>8.8000000000000007</v>
      </c>
      <c r="I119" s="9"/>
      <c r="J119" s="9"/>
      <c r="K119" s="9"/>
      <c r="L119" s="9"/>
      <c r="M119" s="9"/>
      <c r="N119" s="9"/>
      <c r="O119" s="30"/>
      <c r="P119" s="9"/>
      <c r="Q119" s="9"/>
      <c r="R119" s="24"/>
    </row>
    <row r="120" spans="1:18" ht="18">
      <c r="A120" s="15">
        <v>106</v>
      </c>
      <c r="B120" s="35" t="s">
        <v>131</v>
      </c>
      <c r="C120" s="12">
        <v>500</v>
      </c>
      <c r="D120" s="37">
        <v>43733</v>
      </c>
      <c r="E120" s="12">
        <v>2.5</v>
      </c>
      <c r="F120" s="12">
        <v>0.2</v>
      </c>
      <c r="G120" s="12">
        <v>6</v>
      </c>
      <c r="H120" s="12">
        <f t="shared" si="17"/>
        <v>8.6999999999999993</v>
      </c>
      <c r="I120" s="9"/>
      <c r="J120" s="9"/>
      <c r="K120" s="9"/>
      <c r="L120" s="9"/>
      <c r="M120" s="9"/>
      <c r="N120" s="9"/>
      <c r="O120" s="30"/>
      <c r="P120" s="9"/>
      <c r="Q120" s="9"/>
      <c r="R120" s="24"/>
    </row>
    <row r="121" spans="1:18" ht="18">
      <c r="A121" s="15">
        <v>107</v>
      </c>
      <c r="B121" s="36" t="s">
        <v>132</v>
      </c>
      <c r="C121" s="12">
        <v>2600</v>
      </c>
      <c r="D121" s="37">
        <v>43734</v>
      </c>
      <c r="E121" s="12">
        <v>2.5</v>
      </c>
      <c r="F121" s="12">
        <v>0.2</v>
      </c>
      <c r="G121" s="12">
        <v>6</v>
      </c>
      <c r="H121" s="12">
        <f t="shared" si="17"/>
        <v>8.6999999999999993</v>
      </c>
      <c r="I121" s="9"/>
      <c r="J121" s="9"/>
      <c r="K121" s="9"/>
      <c r="L121" s="9"/>
      <c r="M121" s="9"/>
      <c r="N121" s="9"/>
      <c r="O121" s="30"/>
      <c r="P121" s="9"/>
      <c r="Q121" s="9"/>
      <c r="R121" s="24"/>
    </row>
    <row r="122" spans="1:18" ht="18">
      <c r="A122" s="15">
        <v>108</v>
      </c>
      <c r="B122" s="35" t="s">
        <v>133</v>
      </c>
      <c r="C122" s="12">
        <v>820</v>
      </c>
      <c r="D122" s="37">
        <v>43738</v>
      </c>
      <c r="E122" s="12">
        <v>2.5</v>
      </c>
      <c r="F122" s="12">
        <v>0.4</v>
      </c>
      <c r="G122" s="12">
        <v>4</v>
      </c>
      <c r="H122" s="12">
        <f t="shared" si="17"/>
        <v>6.9</v>
      </c>
      <c r="I122" s="9"/>
      <c r="J122" s="9"/>
      <c r="K122" s="9"/>
      <c r="L122" s="9"/>
      <c r="M122" s="9"/>
      <c r="N122" s="9"/>
      <c r="O122" s="30"/>
      <c r="P122" s="9"/>
      <c r="Q122" s="9"/>
      <c r="R122" s="24"/>
    </row>
    <row r="123" spans="1:18" ht="18">
      <c r="A123" s="15">
        <v>109</v>
      </c>
      <c r="B123" s="35" t="s">
        <v>134</v>
      </c>
      <c r="C123" s="12">
        <v>320</v>
      </c>
      <c r="D123" s="37">
        <v>43738</v>
      </c>
      <c r="E123" s="12">
        <v>2.5</v>
      </c>
      <c r="F123" s="12">
        <v>0.2</v>
      </c>
      <c r="G123" s="12">
        <v>4</v>
      </c>
      <c r="H123" s="12">
        <f t="shared" si="17"/>
        <v>6.7</v>
      </c>
      <c r="I123" s="9"/>
      <c r="J123" s="9"/>
      <c r="K123" s="9"/>
      <c r="L123" s="9"/>
      <c r="M123" s="9"/>
      <c r="N123" s="9"/>
      <c r="O123" s="30"/>
      <c r="P123" s="9"/>
      <c r="Q123" s="9"/>
      <c r="R123" s="24"/>
    </row>
    <row r="124" spans="1:18" ht="18">
      <c r="E124" s="19"/>
      <c r="F124" s="19"/>
      <c r="G124" s="19"/>
      <c r="H124" s="19"/>
    </row>
  </sheetData>
  <sortState ref="B42:D60">
    <sortCondition ref="D42:D60"/>
  </sortState>
  <mergeCells count="17">
    <mergeCell ref="J1:R1"/>
    <mergeCell ref="L14:M14"/>
    <mergeCell ref="P14:Q14"/>
    <mergeCell ref="I13:R13"/>
    <mergeCell ref="M2:R2"/>
    <mergeCell ref="J5:R5"/>
    <mergeCell ref="B9:R9"/>
    <mergeCell ref="A11:XFD11"/>
    <mergeCell ref="A10:XFD10"/>
    <mergeCell ref="A13:A14"/>
    <mergeCell ref="B13:B14"/>
    <mergeCell ref="J14:K14"/>
    <mergeCell ref="C13:C14"/>
    <mergeCell ref="E13:H13"/>
    <mergeCell ref="D13:D14"/>
    <mergeCell ref="I3:R4"/>
    <mergeCell ref="J6:R8"/>
  </mergeCells>
  <pageMargins left="0.31496062992125984" right="0.31496062992125984" top="0.19685039370078741" bottom="0.15748031496062992" header="0.11811023622047245" footer="0"/>
  <pageSetup paperSize="9" scale="73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ный перечень дворовых территори</vt:lpstr>
      <vt:lpstr>Лист2</vt:lpstr>
      <vt:lpstr>Лист3</vt:lpstr>
      <vt:lpstr>'ный перечень дворовых территори'!Заголовки_для_печати</vt:lpstr>
      <vt:lpstr>'ный перечень дворовых территори'!Область_печати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2020-07-09T06:47:07Z</dcterms:modified>
</cp:coreProperties>
</file>